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Q:\ZDA Program\eForm\Deliverables\4.0.1\"/>
    </mc:Choice>
  </mc:AlternateContent>
  <xr:revisionPtr revIDLastSave="0" documentId="13_ncr:1_{319B68E3-3CF3-40D4-9ED2-7ADA9B87B777}" xr6:coauthVersionLast="47" xr6:coauthVersionMax="47" xr10:uidLastSave="{00000000-0000-0000-0000-000000000000}"/>
  <workbookProtection workbookAlgorithmName="SHA-512" workbookHashValue="Or1Uasb9bx4MchQamHENiNBV1SsEvZN175id60mzu86pzNi5h4xyTesncd9nh4GAfmU/09QvTAlG+W+/n1Bxvg==" workbookSaltValue="yOzHtB3prezoVe653gcNKA==" workbookSpinCount="100000" lockStructure="1"/>
  <bookViews>
    <workbookView showSheetTabs="0" xWindow="18540" yWindow="0" windowWidth="39165" windowHeight="31785" tabRatio="839" xr2:uid="{00000000-000D-0000-FFFF-FFFF00000000}"/>
  </bookViews>
  <sheets>
    <sheet name="APP_SELECTION" sheetId="2" r:id="rId1"/>
    <sheet name="APP_UNIFIED" sheetId="5" r:id="rId2"/>
    <sheet name="CERT_BDA" sheetId="24" r:id="rId3"/>
    <sheet name="CERT_EDA" sheetId="19" r:id="rId4"/>
    <sheet name="CERT_HDA" sheetId="25" r:id="rId5"/>
    <sheet name="CERT_IDA" sheetId="20" r:id="rId6"/>
    <sheet name="CERT_TDA" sheetId="16" r:id="rId7"/>
    <sheet name="$DB.LOOKUP" sheetId="1" state="hidden" r:id="rId8"/>
    <sheet name="$DB.DATA" sheetId="11" state="hidden" r:id="rId9"/>
    <sheet name="$DB.CONFIG" sheetId="12" state="hidden" r:id="rId10"/>
  </sheets>
  <definedNames>
    <definedName name="ATTR_APP_TAB_TARGET">'$DB.DATA'!$C$6</definedName>
    <definedName name="ATTR_CERT_TAB_TARGET">'$DB.DATA'!$C$9</definedName>
    <definedName name="ATTR_PROG_CODE">'$DB.DATA'!$C$5</definedName>
    <definedName name="ATTR_PROG_DESC_SELECTED">'$DB.DATA'!$C$4</definedName>
    <definedName name="ATTR_PROG_DESCRIPTION">'$DB.DATA'!$C$8</definedName>
    <definedName name="ATTR_PROG_SHORTNAME">'$DB.DATA'!$C$7</definedName>
    <definedName name="ATTR_UNITS_TYPE">'$DB.DATA'!$C$10</definedName>
    <definedName name="ATTR_UNITS_TYPE_LOAN_TITLE">'$DB.DATA'!$C$11</definedName>
    <definedName name="ATTR_UNITS_TYPE_SUMMARY_TITLE">'$DB.DATA'!$C$12</definedName>
    <definedName name="CERT_DATE" localSheetId="2">CERT_BDA!$H$11</definedName>
    <definedName name="CERT_DATE" localSheetId="3">CERT_EDA!$H$11</definedName>
    <definedName name="CERT_DATE" localSheetId="4">CERT_HDA!$H$11</definedName>
    <definedName name="CERT_DATE" localSheetId="5">CERT_IDA!$H$11</definedName>
    <definedName name="CERT_DATE" localSheetId="6">CERT_TDA!$H$11</definedName>
    <definedName name="CERT_MEMBER_REPRESENTATIVE_EMAIL" localSheetId="2">CERT_BDA!$F$11</definedName>
    <definedName name="CERT_MEMBER_REPRESENTATIVE_EMAIL" localSheetId="3">CERT_EDA!$F$11</definedName>
    <definedName name="CERT_MEMBER_REPRESENTATIVE_EMAIL" localSheetId="4">CERT_HDA!$F$11</definedName>
    <definedName name="CERT_MEMBER_REPRESENTATIVE_EMAIL" localSheetId="5">CERT_IDA!$F$11</definedName>
    <definedName name="CERT_MEMBER_REPRESENTATIVE_EMAIL" localSheetId="6">CERT_TDA!$F$11</definedName>
    <definedName name="CERT_MEMBER_REPRESENTATIVE_NAME" localSheetId="2">CERT_BDA!$B$11</definedName>
    <definedName name="CERT_MEMBER_REPRESENTATIVE_NAME" localSheetId="3">CERT_EDA!$B$11</definedName>
    <definedName name="CERT_MEMBER_REPRESENTATIVE_NAME" localSheetId="4">CERT_HDA!$B$11</definedName>
    <definedName name="CERT_MEMBER_REPRESENTATIVE_NAME" localSheetId="5">CERT_IDA!$B$11</definedName>
    <definedName name="CERT_MEMBER_REPRESENTATIVE_NAME" localSheetId="6">CERT_TDA!$B$11</definedName>
    <definedName name="CERT_MEMBER_REPRESENTATIVE_TITLE" localSheetId="2">CERT_BDA!$D$11</definedName>
    <definedName name="CERT_MEMBER_REPRESENTATIVE_TITLE" localSheetId="3">CERT_EDA!$D$11</definedName>
    <definedName name="CERT_MEMBER_REPRESENTATIVE_TITLE" localSheetId="4">CERT_HDA!$D$11</definedName>
    <definedName name="CERT_MEMBER_REPRESENTATIVE_TITLE" localSheetId="5">CERT_IDA!$D$11</definedName>
    <definedName name="CERT_MEMBER_REPRESENTATIVE_TITLE" localSheetId="6">CERT_TDA!$D$11</definedName>
    <definedName name="CONFIG_DOC_ID">'$DB.CONFIG'!$D$5</definedName>
    <definedName name="CONFIG_DOC_NAME">'$DB.CONFIG'!$D$6</definedName>
    <definedName name="CONFIG_FORM_TITLE">'$DB.CONFIG'!$D$7</definedName>
    <definedName name="CONFIG_LOAN_MIN_SETTLEMENT_DATE">'$DB.CONFIG'!$D$9</definedName>
    <definedName name="CONFIG_LOAN_RATE_CAP">'$DB.CONFIG'!$D$10</definedName>
    <definedName name="DELETEME">#REF!</definedName>
    <definedName name="MEMBER_NAME" localSheetId="1">APP_UNIFIED!$B$6</definedName>
    <definedName name="_xlnm.Print_Titles" localSheetId="1">APP_UNIFIED!$11:$13</definedName>
    <definedName name="RANGE_LOOKUP_COUNTY_AK">'$DB.LOOKUP'!$O$70:$O$94</definedName>
    <definedName name="RANGE_LOOKUP_COUNTY_AL">'$DB.LOOKUP'!$O$3:$O$69</definedName>
    <definedName name="RANGE_LOOKUP_COUNTY_AR">'$DB.LOOKUP'!$O$110:$O$184</definedName>
    <definedName name="RANGE_LOOKUP_COUNTY_AS">'$DB.LOOKUP'!$O$3248:$O$3262</definedName>
    <definedName name="RANGE_LOOKUP_COUNTY_AZ">'$DB.LOOKUP'!$O$95:$O$109</definedName>
    <definedName name="RANGE_LOOKUP_COUNTY_CA">'$DB.LOOKUP'!$O$185:$O$242</definedName>
    <definedName name="RANGE_LOOKUP_COUNTY_CO">'$DB.LOOKUP'!$O$243:$O$305</definedName>
    <definedName name="RANGE_LOOKUP_COUNTY_CT">'$DB.LOOKUP'!$O$306:$O$313</definedName>
    <definedName name="RANGE_LOOKUP_COUNTY_DC">'$DB.LOOKUP'!$O$317</definedName>
    <definedName name="RANGE_LOOKUP_COUNTY_DE">'$DB.LOOKUP'!$O$314:$O$316</definedName>
    <definedName name="RANGE_LOOKUP_COUNTY_FL">'$DB.LOOKUP'!$O$318:$O$384</definedName>
    <definedName name="RANGE_LOOKUP_COUNTY_GA">'$DB.LOOKUP'!$O$385:$O$543</definedName>
    <definedName name="RANGE_LOOKUP_COUNTY_GU">'$DB.LOOKUP'!$O$3225:$O$3243</definedName>
    <definedName name="RANGE_LOOKUP_COUNTY_HI">'$DB.LOOKUP'!$O$544:$O$548</definedName>
    <definedName name="RANGE_LOOKUP_COUNTY_IA">'$DB.LOOKUP'!$O$787:$O$885</definedName>
    <definedName name="RANGE_LOOKUP_COUNTY_ID">'$DB.LOOKUP'!$O$549:$O$592</definedName>
    <definedName name="RANGE_LOOKUP_COUNTY_IL">'$DB.LOOKUP'!$O$593:$O$694</definedName>
    <definedName name="RANGE_LOOKUP_COUNTY_IN">'$DB.LOOKUP'!$O$695:$O$786</definedName>
    <definedName name="RANGE_LOOKUP_COUNTY_KS">'$DB.LOOKUP'!$O$886:$O$990</definedName>
    <definedName name="RANGE_LOOKUP_COUNTY_KY">'$DB.LOOKUP'!$O$991:$O$1110</definedName>
    <definedName name="RANGE_LOOKUP_COUNTY_LA">'$DB.LOOKUP'!$O$1111:$O$1174</definedName>
    <definedName name="RANGE_LOOKUP_COUNTY_MA">'$DB.LOOKUP'!$O$1215:$O$1228</definedName>
    <definedName name="RANGE_LOOKUP_COUNTY_MD">'$DB.LOOKUP'!$O$1191:$O$1214</definedName>
    <definedName name="RANGE_LOOKUP_COUNTY_ME">'$DB.LOOKUP'!$O$1175:$O$1190</definedName>
    <definedName name="RANGE_LOOKUP_COUNTY_MI">'$DB.LOOKUP'!$O$1229:$O$1311</definedName>
    <definedName name="RANGE_LOOKUP_COUNTY_MN">'$DB.LOOKUP'!$O$1312:$O$1398</definedName>
    <definedName name="RANGE_LOOKUP_COUNTY_MO">'$DB.LOOKUP'!$O$1481:$O$1595</definedName>
    <definedName name="RANGE_LOOKUP_COUNTY_MP">'$DB.LOOKUP'!$O$3244:$O$3247</definedName>
    <definedName name="RANGE_LOOKUP_COUNTY_MS">'$DB.LOOKUP'!$O$1399:$O$1480</definedName>
    <definedName name="RANGE_LOOKUP_COUNTY_MT">'$DB.LOOKUP'!$O$1596:$O$1652</definedName>
    <definedName name="RANGE_LOOKUP_COUNTY_NC">'$DB.LOOKUP'!$O$1889:$O$1988</definedName>
    <definedName name="RANGE_LOOKUP_COUNTY_ND">'$DB.LOOKUP'!$O$1989:$O$2041</definedName>
    <definedName name="RANGE_LOOKUP_COUNTY_NE">'$DB.LOOKUP'!$O$1653:$O$1745</definedName>
    <definedName name="RANGE_LOOKUP_COUNTY_NH">'$DB.LOOKUP'!$O$1763:$O$1772</definedName>
    <definedName name="RANGE_LOOKUP_COUNTY_NJ">'$DB.LOOKUP'!$O$1773:$O$1793</definedName>
    <definedName name="RANGE_LOOKUP_COUNTY_NM">'$DB.LOOKUP'!$O$1794:$O$1826</definedName>
    <definedName name="RANGE_LOOKUP_COUNTY_NV">'$DB.LOOKUP'!$O$1746:$O$1762</definedName>
    <definedName name="RANGE_LOOKUP_COUNTY_NY">'$DB.LOOKUP'!$O$1827:$O$1888</definedName>
    <definedName name="RANGE_LOOKUP_COUNTY_OH">'$DB.LOOKUP'!$O$2042:$O$2129</definedName>
    <definedName name="RANGE_LOOKUP_COUNTY_OK">'$DB.LOOKUP'!$O$2130:$O$2206</definedName>
    <definedName name="RANGE_LOOKUP_COUNTY_OR">'$DB.LOOKUP'!$O$2207:$O$2242</definedName>
    <definedName name="RANGE_LOOKUP_COUNTY_PA">'$DB.LOOKUP'!$O$2243:$O$2309</definedName>
    <definedName name="RANGE_LOOKUP_COUNTY_PLACEHOLDER">TBL_LOOKUP_COUNTY_PLACEHOLDER[COUNTY_PLACEHOLDER]</definedName>
    <definedName name="RANGE_LOOKUP_COUNTY_PR">'$DB.LOOKUP'!$O$3144:$O$3221</definedName>
    <definedName name="RANGE_LOOKUP_COUNTY_RI">'$DB.LOOKUP'!$O$2310:$O$2314</definedName>
    <definedName name="RANGE_LOOKUP_COUNTY_SC">'$DB.LOOKUP'!$O$2315:$O$2360</definedName>
    <definedName name="RANGE_LOOKUP_COUNTY_SD">'$DB.LOOKUP'!$O$2361:$O$2426</definedName>
    <definedName name="RANGE_LOOKUP_COUNTY_TN">'$DB.LOOKUP'!$O$2427:$O$2521</definedName>
    <definedName name="RANGE_LOOKUP_COUNTY_TX">'$DB.LOOKUP'!$O$2522:$O$2775</definedName>
    <definedName name="RANGE_LOOKUP_COUNTY_UT">'$DB.LOOKUP'!$O$2776:$O$2804</definedName>
    <definedName name="RANGE_LOOKUP_COUNTY_VA">'$DB.LOOKUP'!$O$2819:$O$2954</definedName>
    <definedName name="RANGE_LOOKUP_COUNTY_VI">'$DB.LOOKUP'!$O$3222:$O$3224</definedName>
    <definedName name="RANGE_LOOKUP_COUNTY_VT">'$DB.LOOKUP'!$O$2805:$O$2818</definedName>
    <definedName name="RANGE_LOOKUP_COUNTY_WA">'$DB.LOOKUP'!$O$2955:$O$2993</definedName>
    <definedName name="RANGE_LOOKUP_COUNTY_WI">'$DB.LOOKUP'!$O$3049:$O$3120</definedName>
    <definedName name="RANGE_LOOKUP_COUNTY_WV">'$DB.LOOKUP'!$O$2994:$O$3048</definedName>
    <definedName name="RANGE_LOOKUP_COUNTY_WY">'$DB.LOOKUP'!$O$3121:$O$3143</definedName>
    <definedName name="RANGE_LOOKUP_LOANPURPOSE">TBL_LOOKUP_LOANPURPOSE[LOAN_PURPOSE]</definedName>
    <definedName name="RANGE_LOOKUP_LOANPURPOSE_BDA">'$DB.LOOKUP'!$V$27:$V$38</definedName>
    <definedName name="RANGE_LOOKUP_LOANPURPOSE_EDA">'$DB.LOOKUP'!$V$10:$V$15</definedName>
    <definedName name="RANGE_LOOKUP_LOANPURPOSE_HDA">'$DB.LOOKUP'!$V$39:$V$45</definedName>
    <definedName name="RANGE_LOOKUP_LOANPURPOSE_IDA">'$DB.LOOKUP'!$V$16:$V$26</definedName>
    <definedName name="RANGE_LOOKUP_LOANPURPOSE_TDA">'$DB.LOOKUP'!$V$3:$V$9</definedName>
    <definedName name="RANGE_LOOKUP_LOANSEC_TYPE">TBL_LOOKUP_LOANSEC_TYPE[LOANSEC_TYPE]</definedName>
    <definedName name="RANGE_LOOKUP_LOANSEC_TYPE_HDA">'$DB.LOOKUP'!$S$3</definedName>
    <definedName name="RANGE_LOOKUP_PROGRAM_CODE">TBL_LOOKUP_PROGRAMS[PROGRAM_CODE]</definedName>
    <definedName name="RANGE_LOOKUP_PROGRAM_DESCRIPTIONS">TBL_LOOKUP_PROGRAMS[PROGRAM_DESCRIPTION]</definedName>
    <definedName name="RANGE_LOOKUP_PROGRAM_SHORTNAMES">TBL_LOOKUP_PROGRAMS[PROGRAM_SHORTNAME]</definedName>
    <definedName name="RANGE_LOOKUP_PROPERTYTYPE">TBL_LOOKUP_LOANSEC_TYPE[LOANSEC_TYPE]</definedName>
    <definedName name="RANGE_LOOKUP_STATE_ALLSTATES">TBL_LOOKUP_STATES[STATE_CODE]</definedName>
    <definedName name="RANGE_LOOKUP_YESNO">TBL_LOOKUP_YESNO[LOOKUP_YESNO]</definedName>
    <definedName name="RANGE_LOOKUP_YESNONA">TBL_LOOKUP_YESNONA[LOOKUP_YESNONA]</definedName>
    <definedName name="TARGET_TOP" localSheetId="1">APP_UNIFIED!$B$6</definedName>
    <definedName name="TARGET_TOP" localSheetId="2">CERT_BDA!$A$1</definedName>
    <definedName name="TARGET_TOP" localSheetId="3">CERT_EDA!$A$1</definedName>
    <definedName name="TARGET_TOP" localSheetId="4">CERT_HDA!$A$1</definedName>
    <definedName name="TARGET_TOP" localSheetId="5">CERT_IDA!$A$1</definedName>
    <definedName name="TARGET_TOP" localSheetId="6">CERT_TDA!$A$1</definedName>
    <definedName name="TBL_LOOKUP_LOANSEC_TYPE_HDA">'$DB.LOOKUP'!$S$3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5" l="1"/>
  <c r="I6" i="5"/>
  <c r="S16" i="5"/>
  <c r="S17" i="5"/>
  <c r="S18" i="5"/>
  <c r="S19" i="5"/>
  <c r="S20" i="5"/>
  <c r="S21" i="5"/>
  <c r="S22" i="5"/>
  <c r="S23" i="5"/>
  <c r="S24" i="5"/>
  <c r="S25" i="5"/>
  <c r="S26" i="5"/>
  <c r="S27" i="5"/>
  <c r="S28" i="5"/>
  <c r="S29" i="5"/>
  <c r="S30" i="5"/>
  <c r="S31" i="5"/>
  <c r="S32" i="5"/>
  <c r="S33" i="5"/>
  <c r="S34" i="5"/>
  <c r="S35" i="5"/>
  <c r="S36" i="5"/>
  <c r="S37" i="5"/>
  <c r="S38" i="5"/>
  <c r="S39" i="5"/>
  <c r="S40" i="5"/>
  <c r="S41" i="5"/>
  <c r="S42" i="5"/>
  <c r="S43" i="5"/>
  <c r="S44" i="5"/>
  <c r="S45" i="5"/>
  <c r="S46" i="5"/>
  <c r="S47" i="5"/>
  <c r="S48" i="5"/>
  <c r="S49" i="5"/>
  <c r="S50" i="5"/>
  <c r="S51" i="5"/>
  <c r="S52" i="5"/>
  <c r="S53" i="5"/>
  <c r="S54" i="5"/>
  <c r="S55" i="5"/>
  <c r="S56" i="5"/>
  <c r="S57" i="5"/>
  <c r="S58" i="5"/>
  <c r="S59" i="5"/>
  <c r="S60" i="5"/>
  <c r="S61" i="5"/>
  <c r="S62" i="5"/>
  <c r="S63" i="5"/>
  <c r="S64" i="5"/>
  <c r="S65" i="5"/>
  <c r="S66" i="5"/>
  <c r="S67" i="5"/>
  <c r="S68" i="5"/>
  <c r="S69" i="5"/>
  <c r="S70" i="5"/>
  <c r="S71" i="5"/>
  <c r="S72" i="5"/>
  <c r="S73" i="5"/>
  <c r="S74" i="5"/>
  <c r="S75" i="5"/>
  <c r="S76" i="5"/>
  <c r="S77" i="5"/>
  <c r="S78" i="5"/>
  <c r="S79" i="5"/>
  <c r="S80" i="5"/>
  <c r="S81" i="5"/>
  <c r="S82" i="5"/>
  <c r="S83" i="5"/>
  <c r="S84" i="5"/>
  <c r="S85" i="5"/>
  <c r="S86" i="5"/>
  <c r="S87" i="5"/>
  <c r="S88" i="5"/>
  <c r="S89" i="5"/>
  <c r="S90" i="5"/>
  <c r="S91" i="5"/>
  <c r="S92" i="5"/>
  <c r="S93" i="5"/>
  <c r="S94" i="5"/>
  <c r="S95" i="5"/>
  <c r="S96" i="5"/>
  <c r="S97" i="5"/>
  <c r="S98" i="5"/>
  <c r="S99" i="5"/>
  <c r="S100" i="5"/>
  <c r="S101" i="5"/>
  <c r="S102" i="5"/>
  <c r="S103" i="5"/>
  <c r="S104" i="5"/>
  <c r="S105" i="5"/>
  <c r="S106" i="5"/>
  <c r="S107" i="5"/>
  <c r="S108" i="5"/>
  <c r="S109" i="5"/>
  <c r="S110" i="5"/>
  <c r="S111" i="5"/>
  <c r="S112" i="5"/>
  <c r="S113" i="5"/>
  <c r="S114" i="5"/>
  <c r="S115" i="5"/>
  <c r="S116" i="5"/>
  <c r="S117" i="5"/>
  <c r="S118" i="5"/>
  <c r="S119" i="5"/>
  <c r="S120" i="5"/>
  <c r="S121" i="5"/>
  <c r="S122" i="5"/>
  <c r="S123" i="5"/>
  <c r="S124" i="5"/>
  <c r="S125" i="5"/>
  <c r="S126" i="5"/>
  <c r="S127" i="5"/>
  <c r="S128" i="5"/>
  <c r="S129" i="5"/>
  <c r="S130" i="5"/>
  <c r="S131" i="5"/>
  <c r="S132" i="5"/>
  <c r="S133" i="5"/>
  <c r="S134" i="5"/>
  <c r="S135" i="5"/>
  <c r="S136" i="5"/>
  <c r="S137" i="5"/>
  <c r="S138" i="5"/>
  <c r="S139" i="5"/>
  <c r="S140" i="5"/>
  <c r="S141" i="5"/>
  <c r="S142" i="5"/>
  <c r="S143" i="5"/>
  <c r="S144" i="5"/>
  <c r="S145" i="5"/>
  <c r="S146" i="5"/>
  <c r="S147" i="5"/>
  <c r="S148" i="5"/>
  <c r="S149" i="5"/>
  <c r="S150" i="5"/>
  <c r="S151" i="5"/>
  <c r="S152" i="5"/>
  <c r="S153" i="5"/>
  <c r="S154" i="5"/>
  <c r="S155" i="5"/>
  <c r="S156" i="5"/>
  <c r="S157" i="5"/>
  <c r="S158" i="5"/>
  <c r="S159" i="5"/>
  <c r="S160" i="5"/>
  <c r="S161" i="5"/>
  <c r="S162" i="5"/>
  <c r="S163" i="5"/>
  <c r="S164" i="5"/>
  <c r="S165" i="5"/>
  <c r="S166" i="5"/>
  <c r="S167" i="5"/>
  <c r="S168" i="5"/>
  <c r="S169" i="5"/>
  <c r="S170" i="5"/>
  <c r="S171" i="5"/>
  <c r="S172" i="5"/>
  <c r="S173" i="5"/>
  <c r="S174" i="5"/>
  <c r="S175" i="5"/>
  <c r="S176" i="5"/>
  <c r="S177" i="5"/>
  <c r="S178" i="5"/>
  <c r="S179" i="5"/>
  <c r="S180" i="5"/>
  <c r="S181" i="5"/>
  <c r="S182" i="5"/>
  <c r="S183" i="5"/>
  <c r="S184" i="5"/>
  <c r="S185" i="5"/>
  <c r="S186" i="5"/>
  <c r="S187" i="5"/>
  <c r="S188" i="5"/>
  <c r="S189" i="5"/>
  <c r="S190" i="5"/>
  <c r="S191" i="5"/>
  <c r="S192" i="5"/>
  <c r="S193" i="5"/>
  <c r="S194" i="5"/>
  <c r="S195" i="5"/>
  <c r="S196" i="5"/>
  <c r="S197" i="5"/>
  <c r="S198" i="5"/>
  <c r="S199" i="5"/>
  <c r="S200" i="5"/>
  <c r="S201" i="5"/>
  <c r="S202" i="5"/>
  <c r="S203" i="5"/>
  <c r="S204" i="5"/>
  <c r="S205" i="5"/>
  <c r="S206" i="5"/>
  <c r="S207" i="5"/>
  <c r="S208" i="5"/>
  <c r="S209" i="5"/>
  <c r="S210" i="5"/>
  <c r="S211" i="5"/>
  <c r="S212" i="5"/>
  <c r="S213" i="5"/>
  <c r="S214" i="5"/>
  <c r="S215" i="5"/>
  <c r="S216" i="5"/>
  <c r="S217" i="5"/>
  <c r="S218" i="5"/>
  <c r="S219" i="5"/>
  <c r="S220" i="5"/>
  <c r="S221" i="5"/>
  <c r="S222" i="5"/>
  <c r="S223" i="5"/>
  <c r="S224" i="5"/>
  <c r="S225" i="5"/>
  <c r="S226" i="5"/>
  <c r="S227" i="5"/>
  <c r="S228" i="5"/>
  <c r="S229" i="5"/>
  <c r="S230" i="5"/>
  <c r="S231" i="5"/>
  <c r="S232" i="5"/>
  <c r="S233" i="5"/>
  <c r="S234" i="5"/>
  <c r="S235" i="5"/>
  <c r="S236" i="5"/>
  <c r="S237" i="5"/>
  <c r="S238" i="5"/>
  <c r="S239" i="5"/>
  <c r="S240" i="5"/>
  <c r="S241" i="5"/>
  <c r="S242" i="5"/>
  <c r="S243" i="5"/>
  <c r="S244" i="5"/>
  <c r="S245" i="5"/>
  <c r="S246" i="5"/>
  <c r="S247" i="5"/>
  <c r="S248" i="5"/>
  <c r="S249" i="5"/>
  <c r="S250" i="5"/>
  <c r="S251" i="5"/>
  <c r="S252" i="5"/>
  <c r="S253" i="5"/>
  <c r="S254" i="5"/>
  <c r="S255" i="5"/>
  <c r="S256" i="5"/>
  <c r="S257" i="5"/>
  <c r="S258" i="5"/>
  <c r="S259" i="5"/>
  <c r="S260" i="5"/>
  <c r="S261" i="5"/>
  <c r="S262" i="5"/>
  <c r="S263" i="5"/>
  <c r="S264" i="5"/>
  <c r="S265" i="5"/>
  <c r="R16" i="5"/>
  <c r="R17" i="5"/>
  <c r="R18" i="5"/>
  <c r="R19" i="5"/>
  <c r="R20" i="5"/>
  <c r="R21" i="5"/>
  <c r="R22" i="5"/>
  <c r="R23" i="5"/>
  <c r="R24" i="5"/>
  <c r="R25" i="5"/>
  <c r="R26" i="5"/>
  <c r="R27" i="5"/>
  <c r="R28" i="5"/>
  <c r="R29" i="5"/>
  <c r="R30" i="5"/>
  <c r="R31" i="5"/>
  <c r="R32" i="5"/>
  <c r="R33" i="5"/>
  <c r="R34" i="5"/>
  <c r="R35" i="5"/>
  <c r="R36" i="5"/>
  <c r="R37" i="5"/>
  <c r="R38" i="5"/>
  <c r="R39" i="5"/>
  <c r="R40" i="5"/>
  <c r="R41" i="5"/>
  <c r="R42" i="5"/>
  <c r="R43" i="5"/>
  <c r="R44" i="5"/>
  <c r="R45" i="5"/>
  <c r="R46" i="5"/>
  <c r="R47" i="5"/>
  <c r="R48" i="5"/>
  <c r="R49" i="5"/>
  <c r="R50" i="5"/>
  <c r="R51" i="5"/>
  <c r="R52" i="5"/>
  <c r="R53" i="5"/>
  <c r="R54" i="5"/>
  <c r="R55" i="5"/>
  <c r="R56" i="5"/>
  <c r="R57" i="5"/>
  <c r="R58" i="5"/>
  <c r="R59" i="5"/>
  <c r="R60" i="5"/>
  <c r="R61" i="5"/>
  <c r="R62" i="5"/>
  <c r="R63" i="5"/>
  <c r="R64" i="5"/>
  <c r="R65" i="5"/>
  <c r="R66" i="5"/>
  <c r="R67" i="5"/>
  <c r="R68" i="5"/>
  <c r="R69" i="5"/>
  <c r="R70" i="5"/>
  <c r="R71" i="5"/>
  <c r="R72" i="5"/>
  <c r="R73" i="5"/>
  <c r="R74" i="5"/>
  <c r="R75" i="5"/>
  <c r="R76" i="5"/>
  <c r="R77" i="5"/>
  <c r="R78" i="5"/>
  <c r="R79" i="5"/>
  <c r="R80" i="5"/>
  <c r="R81" i="5"/>
  <c r="R82" i="5"/>
  <c r="R83" i="5"/>
  <c r="R84" i="5"/>
  <c r="R85" i="5"/>
  <c r="R86" i="5"/>
  <c r="R87" i="5"/>
  <c r="R88" i="5"/>
  <c r="R89" i="5"/>
  <c r="R90" i="5"/>
  <c r="R91" i="5"/>
  <c r="R92" i="5"/>
  <c r="R93" i="5"/>
  <c r="R94" i="5"/>
  <c r="R95" i="5"/>
  <c r="R96" i="5"/>
  <c r="R97" i="5"/>
  <c r="R98" i="5"/>
  <c r="R99" i="5"/>
  <c r="R100" i="5"/>
  <c r="R101" i="5"/>
  <c r="R102" i="5"/>
  <c r="R103" i="5"/>
  <c r="R104" i="5"/>
  <c r="R105" i="5"/>
  <c r="R106" i="5"/>
  <c r="R107" i="5"/>
  <c r="R108" i="5"/>
  <c r="R109" i="5"/>
  <c r="R110" i="5"/>
  <c r="R111" i="5"/>
  <c r="R112" i="5"/>
  <c r="R113" i="5"/>
  <c r="R114" i="5"/>
  <c r="R115" i="5"/>
  <c r="R116" i="5"/>
  <c r="R117" i="5"/>
  <c r="R118" i="5"/>
  <c r="R119" i="5"/>
  <c r="R120" i="5"/>
  <c r="R121" i="5"/>
  <c r="R122" i="5"/>
  <c r="R123" i="5"/>
  <c r="R124" i="5"/>
  <c r="R125" i="5"/>
  <c r="R126" i="5"/>
  <c r="R127" i="5"/>
  <c r="R128" i="5"/>
  <c r="R129" i="5"/>
  <c r="R130" i="5"/>
  <c r="R131" i="5"/>
  <c r="R132" i="5"/>
  <c r="R133" i="5"/>
  <c r="R134" i="5"/>
  <c r="R135" i="5"/>
  <c r="R136" i="5"/>
  <c r="R137" i="5"/>
  <c r="R138" i="5"/>
  <c r="R139" i="5"/>
  <c r="R140" i="5"/>
  <c r="R141" i="5"/>
  <c r="R142" i="5"/>
  <c r="R143" i="5"/>
  <c r="R144" i="5"/>
  <c r="R145" i="5"/>
  <c r="R146" i="5"/>
  <c r="R147" i="5"/>
  <c r="R148" i="5"/>
  <c r="R149" i="5"/>
  <c r="R150" i="5"/>
  <c r="R151" i="5"/>
  <c r="R152" i="5"/>
  <c r="R153" i="5"/>
  <c r="R154" i="5"/>
  <c r="R155" i="5"/>
  <c r="R156" i="5"/>
  <c r="R157" i="5"/>
  <c r="R158" i="5"/>
  <c r="R159" i="5"/>
  <c r="R160" i="5"/>
  <c r="R161" i="5"/>
  <c r="R162" i="5"/>
  <c r="R163" i="5"/>
  <c r="R164" i="5"/>
  <c r="R165" i="5"/>
  <c r="R166" i="5"/>
  <c r="R167" i="5"/>
  <c r="R168" i="5"/>
  <c r="R169" i="5"/>
  <c r="R170" i="5"/>
  <c r="R171" i="5"/>
  <c r="R172" i="5"/>
  <c r="R173" i="5"/>
  <c r="R174" i="5"/>
  <c r="R175" i="5"/>
  <c r="R176" i="5"/>
  <c r="R177" i="5"/>
  <c r="R178" i="5"/>
  <c r="R179" i="5"/>
  <c r="R180" i="5"/>
  <c r="R181" i="5"/>
  <c r="R182" i="5"/>
  <c r="R183" i="5"/>
  <c r="R184" i="5"/>
  <c r="R185" i="5"/>
  <c r="R186" i="5"/>
  <c r="R187" i="5"/>
  <c r="R188" i="5"/>
  <c r="R189" i="5"/>
  <c r="R190" i="5"/>
  <c r="R191" i="5"/>
  <c r="R192" i="5"/>
  <c r="R193" i="5"/>
  <c r="R194" i="5"/>
  <c r="R195" i="5"/>
  <c r="R196" i="5"/>
  <c r="R197" i="5"/>
  <c r="R198" i="5"/>
  <c r="R199" i="5"/>
  <c r="R200" i="5"/>
  <c r="R201" i="5"/>
  <c r="R202" i="5"/>
  <c r="R203" i="5"/>
  <c r="R204" i="5"/>
  <c r="R205" i="5"/>
  <c r="R206" i="5"/>
  <c r="R207" i="5"/>
  <c r="R208" i="5"/>
  <c r="R209" i="5"/>
  <c r="R210" i="5"/>
  <c r="R211" i="5"/>
  <c r="R212" i="5"/>
  <c r="R213" i="5"/>
  <c r="R214" i="5"/>
  <c r="R215" i="5"/>
  <c r="R216" i="5"/>
  <c r="R217" i="5"/>
  <c r="R218" i="5"/>
  <c r="R219" i="5"/>
  <c r="R220" i="5"/>
  <c r="R221" i="5"/>
  <c r="R222" i="5"/>
  <c r="R223" i="5"/>
  <c r="R224" i="5"/>
  <c r="R225" i="5"/>
  <c r="R226" i="5"/>
  <c r="R227" i="5"/>
  <c r="R228" i="5"/>
  <c r="R229" i="5"/>
  <c r="R230" i="5"/>
  <c r="R231" i="5"/>
  <c r="R232" i="5"/>
  <c r="R233" i="5"/>
  <c r="R234" i="5"/>
  <c r="R235" i="5"/>
  <c r="R236" i="5"/>
  <c r="R237" i="5"/>
  <c r="R238" i="5"/>
  <c r="R239" i="5"/>
  <c r="R240" i="5"/>
  <c r="R241" i="5"/>
  <c r="R242" i="5"/>
  <c r="R243" i="5"/>
  <c r="R244" i="5"/>
  <c r="R245" i="5"/>
  <c r="R246" i="5"/>
  <c r="R247" i="5"/>
  <c r="R248" i="5"/>
  <c r="R249" i="5"/>
  <c r="R250" i="5"/>
  <c r="R251" i="5"/>
  <c r="R252" i="5"/>
  <c r="R253" i="5"/>
  <c r="R254" i="5"/>
  <c r="R255" i="5"/>
  <c r="R256" i="5"/>
  <c r="R257" i="5"/>
  <c r="R258" i="5"/>
  <c r="R259" i="5"/>
  <c r="R260" i="5"/>
  <c r="R261" i="5"/>
  <c r="R262" i="5"/>
  <c r="R263" i="5"/>
  <c r="R264" i="5"/>
  <c r="R265" i="5"/>
  <c r="H6" i="5" l="1"/>
  <c r="D6" i="12"/>
  <c r="E14" i="5" l="1"/>
  <c r="G6" i="5"/>
  <c r="C40" i="5" l="1"/>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204" i="5"/>
  <c r="C205" i="5"/>
  <c r="C206" i="5"/>
  <c r="C207" i="5"/>
  <c r="C208" i="5"/>
  <c r="C209" i="5"/>
  <c r="C210" i="5"/>
  <c r="C211" i="5"/>
  <c r="C212" i="5"/>
  <c r="C213" i="5"/>
  <c r="C214" i="5"/>
  <c r="C215" i="5"/>
  <c r="C216" i="5"/>
  <c r="C217" i="5"/>
  <c r="C218" i="5"/>
  <c r="C219" i="5"/>
  <c r="C220" i="5"/>
  <c r="C221" i="5"/>
  <c r="C222" i="5"/>
  <c r="C223" i="5"/>
  <c r="C224" i="5"/>
  <c r="C225" i="5"/>
  <c r="C226" i="5"/>
  <c r="C227" i="5"/>
  <c r="C228" i="5"/>
  <c r="C229" i="5"/>
  <c r="C230" i="5"/>
  <c r="C231" i="5"/>
  <c r="C232" i="5"/>
  <c r="C233" i="5"/>
  <c r="C234" i="5"/>
  <c r="C235" i="5"/>
  <c r="C236" i="5"/>
  <c r="C237" i="5"/>
  <c r="C238" i="5"/>
  <c r="C239" i="5"/>
  <c r="C240" i="5"/>
  <c r="C241" i="5"/>
  <c r="C242" i="5"/>
  <c r="C243" i="5"/>
  <c r="C244" i="5"/>
  <c r="C245" i="5"/>
  <c r="C246" i="5"/>
  <c r="C247" i="5"/>
  <c r="C248" i="5"/>
  <c r="C249" i="5"/>
  <c r="C250" i="5"/>
  <c r="C251" i="5"/>
  <c r="C252" i="5"/>
  <c r="C253" i="5"/>
  <c r="C254" i="5"/>
  <c r="C255" i="5"/>
  <c r="C256" i="5"/>
  <c r="C257" i="5"/>
  <c r="C258" i="5"/>
  <c r="C259" i="5"/>
  <c r="C260" i="5"/>
  <c r="C261" i="5"/>
  <c r="C262" i="5"/>
  <c r="C263" i="5"/>
  <c r="C264" i="5"/>
  <c r="C265"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B252" i="5"/>
  <c r="B253" i="5"/>
  <c r="B254" i="5"/>
  <c r="B255" i="5"/>
  <c r="B256" i="5"/>
  <c r="B257" i="5"/>
  <c r="B258" i="5"/>
  <c r="B259" i="5"/>
  <c r="B260" i="5"/>
  <c r="B261" i="5"/>
  <c r="B262" i="5"/>
  <c r="B263" i="5"/>
  <c r="B264" i="5"/>
  <c r="B265" i="5"/>
  <c r="C36" i="5"/>
  <c r="C37" i="5"/>
  <c r="C38" i="5"/>
  <c r="C39" i="5"/>
  <c r="B36" i="5"/>
  <c r="B37" i="5"/>
  <c r="B38" i="5"/>
  <c r="B39" i="5"/>
  <c r="C35" i="5"/>
  <c r="B35" i="5"/>
  <c r="C34" i="5"/>
  <c r="B34" i="5"/>
  <c r="C33" i="5"/>
  <c r="B33" i="5"/>
  <c r="C32" i="5"/>
  <c r="B32" i="5"/>
  <c r="C31" i="5"/>
  <c r="B31" i="5"/>
  <c r="C30" i="5"/>
  <c r="B30" i="5"/>
  <c r="B251" i="5" l="1"/>
  <c r="C29" i="5"/>
  <c r="B29" i="5"/>
  <c r="C28" i="5"/>
  <c r="B28" i="5"/>
  <c r="C27" i="5"/>
  <c r="B27" i="5"/>
  <c r="C26" i="5"/>
  <c r="B26" i="5"/>
  <c r="C25" i="5"/>
  <c r="B25" i="5"/>
  <c r="C24" i="5"/>
  <c r="C23" i="5"/>
  <c r="B23" i="5"/>
  <c r="C22" i="5"/>
  <c r="C21" i="5"/>
  <c r="B21" i="5"/>
  <c r="C20" i="5"/>
  <c r="B20" i="5"/>
  <c r="C19" i="5"/>
  <c r="B19" i="5"/>
  <c r="C18" i="5"/>
  <c r="B18" i="5"/>
  <c r="C17" i="5"/>
  <c r="B24" i="5" l="1"/>
  <c r="B22" i="5"/>
  <c r="C16" i="5" l="1"/>
  <c r="C21" i="2"/>
  <c r="D20" i="2"/>
  <c r="C20" i="2" s="1"/>
  <c r="D19" i="2"/>
  <c r="C19" i="2" s="1"/>
  <c r="D18" i="2"/>
  <c r="C18" i="2" s="1"/>
  <c r="D17" i="2"/>
  <c r="C17" i="2" s="1"/>
  <c r="D16" i="2"/>
  <c r="C16" i="2" s="1"/>
  <c r="D15" i="2"/>
  <c r="C15" i="2" s="1"/>
  <c r="B4" i="2"/>
  <c r="C4" i="11" l="1"/>
  <c r="C5" i="11" s="1" a="1"/>
  <c r="C5" i="11" s="1"/>
  <c r="B8" i="2"/>
  <c r="C10" i="11" l="1"/>
  <c r="C12" i="11" s="1"/>
  <c r="I5" i="5" s="1"/>
  <c r="T17" i="5"/>
  <c r="B17" i="5" s="1"/>
  <c r="T21" i="5"/>
  <c r="T25" i="5"/>
  <c r="T29" i="5"/>
  <c r="T33" i="5"/>
  <c r="T37" i="5"/>
  <c r="T41" i="5"/>
  <c r="T45" i="5"/>
  <c r="T49" i="5"/>
  <c r="T53" i="5"/>
  <c r="T57" i="5"/>
  <c r="T61" i="5"/>
  <c r="T65" i="5"/>
  <c r="T69" i="5"/>
  <c r="T73" i="5"/>
  <c r="T77" i="5"/>
  <c r="T81" i="5"/>
  <c r="T85" i="5"/>
  <c r="T89" i="5"/>
  <c r="T93" i="5"/>
  <c r="T97" i="5"/>
  <c r="T101" i="5"/>
  <c r="T105" i="5"/>
  <c r="T109" i="5"/>
  <c r="T113" i="5"/>
  <c r="T117" i="5"/>
  <c r="T121" i="5"/>
  <c r="T125" i="5"/>
  <c r="T129" i="5"/>
  <c r="T133" i="5"/>
  <c r="T137" i="5"/>
  <c r="T141" i="5"/>
  <c r="T145" i="5"/>
  <c r="T149" i="5"/>
  <c r="T153" i="5"/>
  <c r="T157" i="5"/>
  <c r="T161" i="5"/>
  <c r="T165" i="5"/>
  <c r="T169" i="5"/>
  <c r="T173" i="5"/>
  <c r="T177" i="5"/>
  <c r="T181" i="5"/>
  <c r="T185" i="5"/>
  <c r="T189" i="5"/>
  <c r="T193" i="5"/>
  <c r="T197" i="5"/>
  <c r="T201" i="5"/>
  <c r="T205" i="5"/>
  <c r="T209" i="5"/>
  <c r="T213" i="5"/>
  <c r="T217" i="5"/>
  <c r="T221" i="5"/>
  <c r="T225" i="5"/>
  <c r="T229" i="5"/>
  <c r="T233" i="5"/>
  <c r="T237" i="5"/>
  <c r="T241" i="5"/>
  <c r="T245" i="5"/>
  <c r="T249" i="5"/>
  <c r="T253" i="5"/>
  <c r="T257" i="5"/>
  <c r="T261" i="5"/>
  <c r="T265" i="5"/>
  <c r="T18" i="5"/>
  <c r="T22" i="5"/>
  <c r="T26" i="5"/>
  <c r="T30" i="5"/>
  <c r="T34" i="5"/>
  <c r="T38" i="5"/>
  <c r="T42" i="5"/>
  <c r="T46" i="5"/>
  <c r="T50" i="5"/>
  <c r="T54" i="5"/>
  <c r="T58" i="5"/>
  <c r="T62" i="5"/>
  <c r="T66" i="5"/>
  <c r="T70" i="5"/>
  <c r="T74" i="5"/>
  <c r="T78" i="5"/>
  <c r="T82" i="5"/>
  <c r="T86" i="5"/>
  <c r="T90" i="5"/>
  <c r="T94" i="5"/>
  <c r="T98" i="5"/>
  <c r="T19" i="5"/>
  <c r="T27" i="5"/>
  <c r="T35" i="5"/>
  <c r="T43" i="5"/>
  <c r="T51" i="5"/>
  <c r="T59" i="5"/>
  <c r="T67" i="5"/>
  <c r="T75" i="5"/>
  <c r="T83" i="5"/>
  <c r="T91" i="5"/>
  <c r="T99" i="5"/>
  <c r="T104" i="5"/>
  <c r="T110" i="5"/>
  <c r="T115" i="5"/>
  <c r="T120" i="5"/>
  <c r="T126" i="5"/>
  <c r="T131" i="5"/>
  <c r="T136" i="5"/>
  <c r="T142" i="5"/>
  <c r="T147" i="5"/>
  <c r="T152" i="5"/>
  <c r="T158" i="5"/>
  <c r="T163" i="5"/>
  <c r="T168" i="5"/>
  <c r="T174" i="5"/>
  <c r="T179" i="5"/>
  <c r="T184" i="5"/>
  <c r="T190" i="5"/>
  <c r="T195" i="5"/>
  <c r="T200" i="5"/>
  <c r="T206" i="5"/>
  <c r="T211" i="5"/>
  <c r="T216" i="5"/>
  <c r="T222" i="5"/>
  <c r="T227" i="5"/>
  <c r="T232" i="5"/>
  <c r="T238" i="5"/>
  <c r="T243" i="5"/>
  <c r="T248" i="5"/>
  <c r="T254" i="5"/>
  <c r="T259" i="5"/>
  <c r="T264" i="5"/>
  <c r="T20" i="5"/>
  <c r="T28" i="5"/>
  <c r="T36" i="5"/>
  <c r="T44" i="5"/>
  <c r="T52" i="5"/>
  <c r="T60" i="5"/>
  <c r="T68" i="5"/>
  <c r="T76" i="5"/>
  <c r="T84" i="5"/>
  <c r="T92" i="5"/>
  <c r="T100" i="5"/>
  <c r="T106" i="5"/>
  <c r="T111" i="5"/>
  <c r="T116" i="5"/>
  <c r="T122" i="5"/>
  <c r="T127" i="5"/>
  <c r="T132" i="5"/>
  <c r="T138" i="5"/>
  <c r="T143" i="5"/>
  <c r="T148" i="5"/>
  <c r="T154" i="5"/>
  <c r="T159" i="5"/>
  <c r="T164" i="5"/>
  <c r="T170" i="5"/>
  <c r="T175" i="5"/>
  <c r="T180" i="5"/>
  <c r="T186" i="5"/>
  <c r="T191" i="5"/>
  <c r="T196" i="5"/>
  <c r="T202" i="5"/>
  <c r="T207" i="5"/>
  <c r="T212" i="5"/>
  <c r="T218" i="5"/>
  <c r="T223" i="5"/>
  <c r="T228" i="5"/>
  <c r="T234" i="5"/>
  <c r="T239" i="5"/>
  <c r="T244" i="5"/>
  <c r="T250" i="5"/>
  <c r="T255" i="5"/>
  <c r="T260" i="5"/>
  <c r="T23" i="5"/>
  <c r="T31" i="5"/>
  <c r="T16" i="5"/>
  <c r="B16" i="5" s="1"/>
  <c r="T40" i="5"/>
  <c r="T56" i="5"/>
  <c r="T72" i="5"/>
  <c r="T88" i="5"/>
  <c r="T103" i="5"/>
  <c r="T114" i="5"/>
  <c r="T124" i="5"/>
  <c r="T135" i="5"/>
  <c r="T146" i="5"/>
  <c r="T156" i="5"/>
  <c r="T167" i="5"/>
  <c r="T178" i="5"/>
  <c r="T188" i="5"/>
  <c r="T199" i="5"/>
  <c r="T210" i="5"/>
  <c r="T220" i="5"/>
  <c r="T231" i="5"/>
  <c r="T242" i="5"/>
  <c r="T252" i="5"/>
  <c r="T263" i="5"/>
  <c r="T24" i="5"/>
  <c r="T47" i="5"/>
  <c r="T63" i="5"/>
  <c r="T79" i="5"/>
  <c r="T95" i="5"/>
  <c r="T107" i="5"/>
  <c r="T118" i="5"/>
  <c r="T128" i="5"/>
  <c r="T139" i="5"/>
  <c r="T150" i="5"/>
  <c r="T160" i="5"/>
  <c r="T171" i="5"/>
  <c r="T182" i="5"/>
  <c r="T192" i="5"/>
  <c r="T203" i="5"/>
  <c r="T214" i="5"/>
  <c r="T224" i="5"/>
  <c r="T235" i="5"/>
  <c r="T246" i="5"/>
  <c r="T256" i="5"/>
  <c r="T32" i="5"/>
  <c r="T48" i="5"/>
  <c r="T64" i="5"/>
  <c r="T80" i="5"/>
  <c r="T96" i="5"/>
  <c r="T108" i="5"/>
  <c r="T119" i="5"/>
  <c r="T130" i="5"/>
  <c r="T140" i="5"/>
  <c r="T151" i="5"/>
  <c r="T162" i="5"/>
  <c r="T172" i="5"/>
  <c r="T183" i="5"/>
  <c r="T194" i="5"/>
  <c r="T204" i="5"/>
  <c r="T215" i="5"/>
  <c r="T226" i="5"/>
  <c r="T236" i="5"/>
  <c r="T247" i="5"/>
  <c r="T258" i="5"/>
  <c r="T39" i="5"/>
  <c r="T55" i="5"/>
  <c r="T71" i="5"/>
  <c r="T87" i="5"/>
  <c r="T102" i="5"/>
  <c r="T112" i="5"/>
  <c r="T123" i="5"/>
  <c r="T134" i="5"/>
  <c r="T144" i="5"/>
  <c r="T155" i="5"/>
  <c r="T166" i="5"/>
  <c r="T176" i="5"/>
  <c r="T187" i="5"/>
  <c r="T198" i="5"/>
  <c r="T208" i="5"/>
  <c r="T219" i="5"/>
  <c r="T230" i="5"/>
  <c r="T240" i="5"/>
  <c r="T251" i="5"/>
  <c r="T262" i="5"/>
  <c r="C11" i="11"/>
  <c r="K12" i="5" s="1"/>
  <c r="F6" i="5"/>
  <c r="B5" i="2"/>
  <c r="C9" i="11" a="1"/>
  <c r="C9" i="11" s="1"/>
  <c r="C6" i="11" a="1"/>
  <c r="C6" i="11" s="1"/>
  <c r="B3" i="2"/>
  <c r="L6" i="5" a="1"/>
  <c r="N6" i="5" a="1"/>
  <c r="B8" i="24" a="1"/>
  <c r="M6" i="5" a="1"/>
  <c r="B8" i="20" a="1"/>
  <c r="B8" i="19" a="1"/>
  <c r="B8" i="16" a="1"/>
  <c r="H13" i="24" l="1"/>
  <c r="H13" i="25"/>
  <c r="L6" i="5"/>
  <c r="H13" i="16"/>
  <c r="H13" i="20"/>
  <c r="B7" i="2"/>
  <c r="E8" i="2" s="1"/>
  <c r="H13" i="19"/>
  <c r="B8" i="24"/>
  <c r="M6" i="5"/>
  <c r="N6" i="5"/>
  <c r="B8" i="20"/>
  <c r="B8" i="19"/>
  <c r="B8" i="16"/>
  <c r="C8" i="11"/>
  <c r="B1" i="25" s="1"/>
  <c r="C7" i="11"/>
  <c r="B8" i="25" a="1"/>
  <c r="B8" i="25" l="1"/>
  <c r="B1" i="24"/>
  <c r="B1" i="19"/>
  <c r="B1" i="5"/>
  <c r="B1" i="20"/>
  <c r="B1" i="16"/>
  <c r="K6" i="5"/>
  <c r="O6" i="5"/>
  <c r="B9"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<sst xmlns="http://schemas.openxmlformats.org/spreadsheetml/2006/main" count="10230" uniqueCount="5571">
  <si>
    <t>PROGRAM_CODE</t>
  </si>
  <si>
    <t>PROGRAM_DESCRIPTION</t>
  </si>
  <si>
    <t>PROGRAM_SHORTNAME</t>
  </si>
  <si>
    <t>$DB.LOOKUP.TBL_LOOKUP_PROGRAMS</t>
  </si>
  <si>
    <r>
      <t>$DB.DATA -- Shared Attributes (</t>
    </r>
    <r>
      <rPr>
        <i/>
        <sz val="11"/>
        <color theme="1"/>
        <rFont val="Calibri"/>
        <family val="2"/>
        <scheme val="minor"/>
      </rPr>
      <t>not extensively build out for data aggregation &amp; export, just to support limited attribute sharing in a centralized location)</t>
    </r>
  </si>
  <si>
    <t>ATTR_ID</t>
  </si>
  <si>
    <t>ATTR_DESC</t>
  </si>
  <si>
    <t>ATTR_VAL</t>
  </si>
  <si>
    <t>Program Code Selection</t>
  </si>
  <si>
    <t>APP_TAB_TARGET</t>
  </si>
  <si>
    <t>Application Tab / Hyperlink Target</t>
  </si>
  <si>
    <t>PROG_SHORTNAME</t>
  </si>
  <si>
    <t>PROG_DESCRIPTION</t>
  </si>
  <si>
    <t>Selected Program Short Name</t>
  </si>
  <si>
    <t>Selected Program Description</t>
  </si>
  <si>
    <t>$DB.LOOKUP.TBL_APP_TARGETS</t>
  </si>
  <si>
    <t>PROGRAM_LOANTYPE_CODE</t>
  </si>
  <si>
    <t>STATE_CODE</t>
  </si>
  <si>
    <t>NJ</t>
  </si>
  <si>
    <t>NY</t>
  </si>
  <si>
    <t>PR</t>
  </si>
  <si>
    <t>VI</t>
  </si>
  <si>
    <t>AL</t>
  </si>
  <si>
    <t>AK</t>
  </si>
  <si>
    <t>AZ</t>
  </si>
  <si>
    <t>AR</t>
  </si>
  <si>
    <t>CA</t>
  </si>
  <si>
    <t>CO</t>
  </si>
  <si>
    <t>CT</t>
  </si>
  <si>
    <t>DC</t>
  </si>
  <si>
    <t>DE</t>
  </si>
  <si>
    <t>FL</t>
  </si>
  <si>
    <t>GA</t>
  </si>
  <si>
    <t>HI</t>
  </si>
  <si>
    <t>ID</t>
  </si>
  <si>
    <t>IL</t>
  </si>
  <si>
    <t>IN</t>
  </si>
  <si>
    <t>IA</t>
  </si>
  <si>
    <t>KS</t>
  </si>
  <si>
    <t>KY</t>
  </si>
  <si>
    <t>LA</t>
  </si>
  <si>
    <t>ME</t>
  </si>
  <si>
    <t>MD</t>
  </si>
  <si>
    <t>MA</t>
  </si>
  <si>
    <t>MI</t>
  </si>
  <si>
    <t>MN</t>
  </si>
  <si>
    <t>MS</t>
  </si>
  <si>
    <t>MO</t>
  </si>
  <si>
    <t>MT</t>
  </si>
  <si>
    <t>NE</t>
  </si>
  <si>
    <t>NV</t>
  </si>
  <si>
    <t>NH</t>
  </si>
  <si>
    <t>NM</t>
  </si>
  <si>
    <t>NC</t>
  </si>
  <si>
    <t>ND</t>
  </si>
  <si>
    <t>OH</t>
  </si>
  <si>
    <t>OK</t>
  </si>
  <si>
    <t>OR</t>
  </si>
  <si>
    <t>PA</t>
  </si>
  <si>
    <t>RI</t>
  </si>
  <si>
    <t>SC</t>
  </si>
  <si>
    <t>SD</t>
  </si>
  <si>
    <t>TN</t>
  </si>
  <si>
    <t>TX</t>
  </si>
  <si>
    <t>UT</t>
  </si>
  <si>
    <t>VT</t>
  </si>
  <si>
    <t>VA</t>
  </si>
  <si>
    <t>WA</t>
  </si>
  <si>
    <t>WV</t>
  </si>
  <si>
    <t>WI</t>
  </si>
  <si>
    <t>WY</t>
  </si>
  <si>
    <t>STATE_NAME</t>
  </si>
  <si>
    <t>GU</t>
  </si>
  <si>
    <t>MP</t>
  </si>
  <si>
    <t>AS</t>
  </si>
  <si>
    <t>Guam</t>
  </si>
  <si>
    <t>Northern Marinara Islands</t>
  </si>
  <si>
    <t>American Samoa</t>
  </si>
  <si>
    <t>Puerto Rico</t>
  </si>
  <si>
    <t>US Virgin Islands</t>
  </si>
  <si>
    <t>Alaska</t>
  </si>
  <si>
    <t>Alabama</t>
  </si>
  <si>
    <t>Arkansas</t>
  </si>
  <si>
    <t>Arizona</t>
  </si>
  <si>
    <t>California</t>
  </si>
  <si>
    <t>Colorado</t>
  </si>
  <si>
    <t>Connecticut</t>
  </si>
  <si>
    <t>Delaware</t>
  </si>
  <si>
    <t>Florida</t>
  </si>
  <si>
    <t>Georgia</t>
  </si>
  <si>
    <t>Hawaii</t>
  </si>
  <si>
    <t>Iowa</t>
  </si>
  <si>
    <t>Idaho</t>
  </si>
  <si>
    <t>Illinois</t>
  </si>
  <si>
    <t>Indiana</t>
  </si>
  <si>
    <t>Kansas</t>
  </si>
  <si>
    <t>Kentucky</t>
  </si>
  <si>
    <t>Louisiana</t>
  </si>
  <si>
    <t>Massachusetts</t>
  </si>
  <si>
    <t>Maryland</t>
  </si>
  <si>
    <t>Maine</t>
  </si>
  <si>
    <t>Michigan</t>
  </si>
  <si>
    <t>Minnesota</t>
  </si>
  <si>
    <t>Missouri</t>
  </si>
  <si>
    <t>Mississippi</t>
  </si>
  <si>
    <t>Montana</t>
  </si>
  <si>
    <t>North Carolina</t>
  </si>
  <si>
    <t>North Dakota</t>
  </si>
  <si>
    <t>Nebraska</t>
  </si>
  <si>
    <t>New Hampshire</t>
  </si>
  <si>
    <t>New Jersey</t>
  </si>
  <si>
    <t>New Mexico</t>
  </si>
  <si>
    <t>Nevada</t>
  </si>
  <si>
    <t>New York</t>
  </si>
  <si>
    <t>Ohio</t>
  </si>
  <si>
    <t>Oklahoma</t>
  </si>
  <si>
    <t>Oregon</t>
  </si>
  <si>
    <t>Pennsylvania</t>
  </si>
  <si>
    <t>Rhode Island</t>
  </si>
  <si>
    <t>South Carolina</t>
  </si>
  <si>
    <t>South Dakota</t>
  </si>
  <si>
    <t>Tennessee</t>
  </si>
  <si>
    <t>Texas</t>
  </si>
  <si>
    <t>Utah</t>
  </si>
  <si>
    <t>Virginia</t>
  </si>
  <si>
    <t>Vermont</t>
  </si>
  <si>
    <t>Washington</t>
  </si>
  <si>
    <t>Wisconsin</t>
  </si>
  <si>
    <t>West Virginia</t>
  </si>
  <si>
    <t>Wyoming</t>
  </si>
  <si>
    <t>$DB.LOOKUP.RANGE_LOOKUP_COUNTY</t>
  </si>
  <si>
    <t>Select State First</t>
  </si>
  <si>
    <t>COUNTY_CODE</t>
  </si>
  <si>
    <t>Autauga</t>
  </si>
  <si>
    <t>AL_AUTAUGA</t>
  </si>
  <si>
    <t>Baldwin</t>
  </si>
  <si>
    <t>AL_BALDWIN</t>
  </si>
  <si>
    <t>Barbour</t>
  </si>
  <si>
    <t>AL_BARBOUR</t>
  </si>
  <si>
    <t>Bibb</t>
  </si>
  <si>
    <t>AL_BIBB</t>
  </si>
  <si>
    <t>Blount</t>
  </si>
  <si>
    <t>AL_BLOUNT</t>
  </si>
  <si>
    <t>Bullock</t>
  </si>
  <si>
    <t>AL_BULLOCK</t>
  </si>
  <si>
    <t>Butler</t>
  </si>
  <si>
    <t>AL_BUTLER</t>
  </si>
  <si>
    <t>Calhoun</t>
  </si>
  <si>
    <t>AL_CALHOUN</t>
  </si>
  <si>
    <t>Chambers</t>
  </si>
  <si>
    <t>AL_CHAMBERS</t>
  </si>
  <si>
    <t>Cherokee</t>
  </si>
  <si>
    <t>AL_CHEROKEE</t>
  </si>
  <si>
    <t>Chilton</t>
  </si>
  <si>
    <t>AL_CHILTON</t>
  </si>
  <si>
    <t>Choctaw</t>
  </si>
  <si>
    <t>AL_CHOCTAW</t>
  </si>
  <si>
    <t>Clarke</t>
  </si>
  <si>
    <t>AL_CLARKE</t>
  </si>
  <si>
    <t>Clay</t>
  </si>
  <si>
    <t>AL_CLAY</t>
  </si>
  <si>
    <t>Cleburne</t>
  </si>
  <si>
    <t>AL_CLEBURNE</t>
  </si>
  <si>
    <t>Coffee</t>
  </si>
  <si>
    <t>AL_COFFEE</t>
  </si>
  <si>
    <t>Colbert</t>
  </si>
  <si>
    <t>AL_COLBERT</t>
  </si>
  <si>
    <t>Conecuh</t>
  </si>
  <si>
    <t>AL_CONECUH</t>
  </si>
  <si>
    <t>Coosa</t>
  </si>
  <si>
    <t>AL_COOSA</t>
  </si>
  <si>
    <t>Covington</t>
  </si>
  <si>
    <t>AL_COVINGTON</t>
  </si>
  <si>
    <t>Crenshaw</t>
  </si>
  <si>
    <t>AL_CRENSHAW</t>
  </si>
  <si>
    <t>Cullman</t>
  </si>
  <si>
    <t>AL_CULLMAN</t>
  </si>
  <si>
    <t>Dale</t>
  </si>
  <si>
    <t>AL_DALE</t>
  </si>
  <si>
    <t>Dallas</t>
  </si>
  <si>
    <t>AL_DALLAS</t>
  </si>
  <si>
    <t>DeKalb</t>
  </si>
  <si>
    <t>AL_DEKALB</t>
  </si>
  <si>
    <t>Elmore</t>
  </si>
  <si>
    <t>AL_ELMORE</t>
  </si>
  <si>
    <t>Escambia</t>
  </si>
  <si>
    <t>AL_ESCAMBIA</t>
  </si>
  <si>
    <t>Etowah</t>
  </si>
  <si>
    <t>AL_ETOWAH</t>
  </si>
  <si>
    <t>Fayette</t>
  </si>
  <si>
    <t>AL_FAYETTE</t>
  </si>
  <si>
    <t>Franklin</t>
  </si>
  <si>
    <t>AL_FRANKLIN</t>
  </si>
  <si>
    <t>Geneva</t>
  </si>
  <si>
    <t>AL_GENEVA</t>
  </si>
  <si>
    <t>Greene</t>
  </si>
  <si>
    <t>AL_GREENE</t>
  </si>
  <si>
    <t>Hale</t>
  </si>
  <si>
    <t>AL_HALE</t>
  </si>
  <si>
    <t>Henry</t>
  </si>
  <si>
    <t>AL_HENRY</t>
  </si>
  <si>
    <t>Houston</t>
  </si>
  <si>
    <t>AL_HOUSTON</t>
  </si>
  <si>
    <t>Jackson</t>
  </si>
  <si>
    <t>AL_JACKSON</t>
  </si>
  <si>
    <t>Jefferson</t>
  </si>
  <si>
    <t>AL_JEFFERSON</t>
  </si>
  <si>
    <t>Lamar</t>
  </si>
  <si>
    <t>AL_LAMAR</t>
  </si>
  <si>
    <t>Lauderdale</t>
  </si>
  <si>
    <t>AL_LAUDERDALE</t>
  </si>
  <si>
    <t>Lawrence</t>
  </si>
  <si>
    <t>AL_LAWRENCE</t>
  </si>
  <si>
    <t>Lee</t>
  </si>
  <si>
    <t>AL_LEE</t>
  </si>
  <si>
    <t>Limestone</t>
  </si>
  <si>
    <t>AL_LIMESTONE</t>
  </si>
  <si>
    <t>Lowndes</t>
  </si>
  <si>
    <t>AL_LOWNDES</t>
  </si>
  <si>
    <t>Macon</t>
  </si>
  <si>
    <t>AL_MACON</t>
  </si>
  <si>
    <t>Madison</t>
  </si>
  <si>
    <t>AL_MADISON</t>
  </si>
  <si>
    <t>Marengo</t>
  </si>
  <si>
    <t>AL_MARENGO</t>
  </si>
  <si>
    <t>Marion</t>
  </si>
  <si>
    <t>AL_MARION</t>
  </si>
  <si>
    <t>Marshall</t>
  </si>
  <si>
    <t>AL_MARSHALL</t>
  </si>
  <si>
    <t>Mobile</t>
  </si>
  <si>
    <t>AL_MOBILE</t>
  </si>
  <si>
    <t>Monroe</t>
  </si>
  <si>
    <t>AL_MONROE</t>
  </si>
  <si>
    <t>Montgomery</t>
  </si>
  <si>
    <t>AL_MONTGOMERY</t>
  </si>
  <si>
    <t>Morgan</t>
  </si>
  <si>
    <t>AL_MORGAN</t>
  </si>
  <si>
    <t>Perry</t>
  </si>
  <si>
    <t>AL_PERRY</t>
  </si>
  <si>
    <t>Pickens</t>
  </si>
  <si>
    <t>AL_PICKENS</t>
  </si>
  <si>
    <t>Pike</t>
  </si>
  <si>
    <t>AL_PIKE</t>
  </si>
  <si>
    <t>Randolph</t>
  </si>
  <si>
    <t>AL_RANDOLPH</t>
  </si>
  <si>
    <t>Russell</t>
  </si>
  <si>
    <t>AL_RUSSELL</t>
  </si>
  <si>
    <t>St. Clair</t>
  </si>
  <si>
    <t>AL_ST. CLAIR</t>
  </si>
  <si>
    <t>Shelby</t>
  </si>
  <si>
    <t>AL_SHELBY</t>
  </si>
  <si>
    <t>Sumter</t>
  </si>
  <si>
    <t>AL_SUMTER</t>
  </si>
  <si>
    <t>Talladega</t>
  </si>
  <si>
    <t>AL_TALLADEGA</t>
  </si>
  <si>
    <t>Tallapoosa</t>
  </si>
  <si>
    <t>AL_TALLAPOOSA</t>
  </si>
  <si>
    <t>Tuscaloosa</t>
  </si>
  <si>
    <t>AL_TUSCALOOSA</t>
  </si>
  <si>
    <t>Walker</t>
  </si>
  <si>
    <t>AL_WALKER</t>
  </si>
  <si>
    <t>AL_WASHINGTON</t>
  </si>
  <si>
    <t>Wilcox</t>
  </si>
  <si>
    <t>AL_WILCOX</t>
  </si>
  <si>
    <t>Winston</t>
  </si>
  <si>
    <t>AL_WINSTON</t>
  </si>
  <si>
    <t>Aleutians East Borough</t>
  </si>
  <si>
    <t>AK_ALEUTIANS EAST BOROUGH</t>
  </si>
  <si>
    <t>Aleutians West Census Area</t>
  </si>
  <si>
    <t>AK_ALEUTIANS WEST CENSUS AREA</t>
  </si>
  <si>
    <t>Anchorage Borough</t>
  </si>
  <si>
    <t>AK_ANCHORAGE BOROUGH</t>
  </si>
  <si>
    <t>Bethel Census Area</t>
  </si>
  <si>
    <t>AK_BETHEL CENSUS AREA</t>
  </si>
  <si>
    <t>Bristol Bay Borough</t>
  </si>
  <si>
    <t>AK_BRISTOL BAY BOROUGH</t>
  </si>
  <si>
    <t>Dillingham Census Area</t>
  </si>
  <si>
    <t>AK_DILLINGHAM CENSUS AREA</t>
  </si>
  <si>
    <t>Fairbanks North Star Borough</t>
  </si>
  <si>
    <t>AK_FAIRBANKS NORTH STAR BOROUGH</t>
  </si>
  <si>
    <t>Haines Borough</t>
  </si>
  <si>
    <t>AK_HAINES BOROUGH</t>
  </si>
  <si>
    <t>Juneau Borough</t>
  </si>
  <si>
    <t>AK_JUNEAU BOROUGH</t>
  </si>
  <si>
    <t>Kenai Peninsula Borough</t>
  </si>
  <si>
    <t>AK_KENAI PENINSULA BOROUGH</t>
  </si>
  <si>
    <t>Ketchikan Gateway Borough</t>
  </si>
  <si>
    <t>AK_KETCHIKAN GATEWAY BOROUGH</t>
  </si>
  <si>
    <t>Kodiak Island Borough</t>
  </si>
  <si>
    <t>AK_KODIAK ISLAND BOROUGH</t>
  </si>
  <si>
    <t>Lake and Peninsula Borough</t>
  </si>
  <si>
    <t>AK_LAKE AND PENINSULA BOROUGH</t>
  </si>
  <si>
    <t>Matanuska-Susitna Borough</t>
  </si>
  <si>
    <t>AK_MATANUSKA-SUSITNA BOROUGH</t>
  </si>
  <si>
    <t>Nome Census Area</t>
  </si>
  <si>
    <t>AK_NOME CENSUS AREA</t>
  </si>
  <si>
    <t>North Slope Borough</t>
  </si>
  <si>
    <t>AK_NORTH SLOPE BOROUGH</t>
  </si>
  <si>
    <t>Northwest Arctic Borough</t>
  </si>
  <si>
    <t>AK_NORTHWEST ARCTIC BOROUGH</t>
  </si>
  <si>
    <t>Prince of Wales-Outer Ketchikan Census</t>
  </si>
  <si>
    <t>AK_PRINCE OF WALES-OUTER KETCHIKAN CENSUS</t>
  </si>
  <si>
    <t>Sitka Borough</t>
  </si>
  <si>
    <t>AK_SITKA BOROUGH</t>
  </si>
  <si>
    <t>Skagway-Yakutat-Angoon Census Area</t>
  </si>
  <si>
    <t>AK_SKAGWAY-YAKUTAT-ANGOON CENSUS AREA</t>
  </si>
  <si>
    <t>Southeast Fairbanks Census Area</t>
  </si>
  <si>
    <t>AK_SOUTHEAST FAIRBANKS CENSUS AREA</t>
  </si>
  <si>
    <t>Valdez-Cordova Census Area</t>
  </si>
  <si>
    <t>AK_VALDEZ-CORDOVA CENSUS AREA</t>
  </si>
  <si>
    <t>Wade Hampton Census Area</t>
  </si>
  <si>
    <t>AK_WADE HAMPTON CENSUS AREA</t>
  </si>
  <si>
    <t>Wrangell-Petersburg Census Area</t>
  </si>
  <si>
    <t>AK_WRANGELL-PETERSBURG CENSUS AREA</t>
  </si>
  <si>
    <t>Yukon-Koyukuk Census Area</t>
  </si>
  <si>
    <t>AK_YUKON-KOYUKUK CENSUS AREA</t>
  </si>
  <si>
    <t>Apache</t>
  </si>
  <si>
    <t>AZ_APACHE</t>
  </si>
  <si>
    <t>Cochise</t>
  </si>
  <si>
    <t>AZ_COCHISE</t>
  </si>
  <si>
    <t>Coconino</t>
  </si>
  <si>
    <t>AZ_COCONINO</t>
  </si>
  <si>
    <t>Gila</t>
  </si>
  <si>
    <t>AZ_GILA</t>
  </si>
  <si>
    <t>Graham</t>
  </si>
  <si>
    <t>AZ_GRAHAM</t>
  </si>
  <si>
    <t>Greenlee</t>
  </si>
  <si>
    <t>AZ_GREENLEE</t>
  </si>
  <si>
    <t>La Paz</t>
  </si>
  <si>
    <t>AZ_LA PAZ</t>
  </si>
  <si>
    <t>Maricopa</t>
  </si>
  <si>
    <t>AZ_MARICOPA</t>
  </si>
  <si>
    <t>Mohave</t>
  </si>
  <si>
    <t>AZ_MOHAVE</t>
  </si>
  <si>
    <t>Navajo</t>
  </si>
  <si>
    <t>AZ_NAVAJO</t>
  </si>
  <si>
    <t>Pima</t>
  </si>
  <si>
    <t>AZ_PIMA</t>
  </si>
  <si>
    <t>Pinal</t>
  </si>
  <si>
    <t>AZ_PINAL</t>
  </si>
  <si>
    <t>Santa Cruz</t>
  </si>
  <si>
    <t>AZ_SANTA CRUZ</t>
  </si>
  <si>
    <t>Yavapai</t>
  </si>
  <si>
    <t>AZ_YAVAPAI</t>
  </si>
  <si>
    <t>Yuma</t>
  </si>
  <si>
    <t>AZ_YUMA</t>
  </si>
  <si>
    <t>AR_ARKANSAS</t>
  </si>
  <si>
    <t>Ashley</t>
  </si>
  <si>
    <t>AR_ASHLEY</t>
  </si>
  <si>
    <t>Baxter</t>
  </si>
  <si>
    <t>AR_BAXTER</t>
  </si>
  <si>
    <t>Benton</t>
  </si>
  <si>
    <t>AR_BENTON</t>
  </si>
  <si>
    <t>Boone</t>
  </si>
  <si>
    <t>AR_BOONE</t>
  </si>
  <si>
    <t>Bradley</t>
  </si>
  <si>
    <t>AR_BRADLEY</t>
  </si>
  <si>
    <t>AR_CALHOUN</t>
  </si>
  <si>
    <t>Carroll</t>
  </si>
  <si>
    <t>AR_CARROLL</t>
  </si>
  <si>
    <t>Chicot</t>
  </si>
  <si>
    <t>AR_CHICOT</t>
  </si>
  <si>
    <t>Clark</t>
  </si>
  <si>
    <t>AR_CLARK</t>
  </si>
  <si>
    <t>AR_CLAY</t>
  </si>
  <si>
    <t>AR_CLEBURNE</t>
  </si>
  <si>
    <t>Cleveland</t>
  </si>
  <si>
    <t>AR_CLEVELAND</t>
  </si>
  <si>
    <t>Columbia</t>
  </si>
  <si>
    <t>AR_COLUMBIA</t>
  </si>
  <si>
    <t>Conway</t>
  </si>
  <si>
    <t>AR_CONWAY</t>
  </si>
  <si>
    <t>Craighead</t>
  </si>
  <si>
    <t>AR_CRAIGHEAD</t>
  </si>
  <si>
    <t>Crawford</t>
  </si>
  <si>
    <t>AR_CRAWFORD</t>
  </si>
  <si>
    <t>Crittenden</t>
  </si>
  <si>
    <t>AR_CRITTENDEN</t>
  </si>
  <si>
    <t>Cross</t>
  </si>
  <si>
    <t>AR_CROSS</t>
  </si>
  <si>
    <t>AR_DALLAS</t>
  </si>
  <si>
    <t>Desha</t>
  </si>
  <si>
    <t>AR_DESHA</t>
  </si>
  <si>
    <t>Drew</t>
  </si>
  <si>
    <t>AR_DREW</t>
  </si>
  <si>
    <t>Faulkner</t>
  </si>
  <si>
    <t>AR_FAULKNER</t>
  </si>
  <si>
    <t>AR_FRANKLIN</t>
  </si>
  <si>
    <t>Fulton</t>
  </si>
  <si>
    <t>AR_FULTON</t>
  </si>
  <si>
    <t>Garland</t>
  </si>
  <si>
    <t>AR_GARLAND</t>
  </si>
  <si>
    <t>Grant</t>
  </si>
  <si>
    <t>AR_GRANT</t>
  </si>
  <si>
    <t>AR_GREENE</t>
  </si>
  <si>
    <t>Hempstead</t>
  </si>
  <si>
    <t>AR_HEMPSTEAD</t>
  </si>
  <si>
    <t>Hot Spring</t>
  </si>
  <si>
    <t>AR_HOT SPRING</t>
  </si>
  <si>
    <t>Howard</t>
  </si>
  <si>
    <t>AR_HOWARD</t>
  </si>
  <si>
    <t>Independence</t>
  </si>
  <si>
    <t>AR_INDEPENDENCE</t>
  </si>
  <si>
    <t>Izard</t>
  </si>
  <si>
    <t>AR_IZARD</t>
  </si>
  <si>
    <t>AR_JACKSON</t>
  </si>
  <si>
    <t>AR_JEFFERSON</t>
  </si>
  <si>
    <t>Johnson</t>
  </si>
  <si>
    <t>AR_JOHNSON</t>
  </si>
  <si>
    <t>Lafayette</t>
  </si>
  <si>
    <t>AR_LAFAYETTE</t>
  </si>
  <si>
    <t>AR_LAWRENCE</t>
  </si>
  <si>
    <t>AR_LEE</t>
  </si>
  <si>
    <t>Lincoln</t>
  </si>
  <si>
    <t>AR_LINCOLN</t>
  </si>
  <si>
    <t>Little River</t>
  </si>
  <si>
    <t>AR_LITTLE RIVER</t>
  </si>
  <si>
    <t>Logan</t>
  </si>
  <si>
    <t>AR_LOGAN</t>
  </si>
  <si>
    <t>Lonoke</t>
  </si>
  <si>
    <t>AR_LONOKE</t>
  </si>
  <si>
    <t>AR_MADISON</t>
  </si>
  <si>
    <t>AR_MARION</t>
  </si>
  <si>
    <t>Miller</t>
  </si>
  <si>
    <t>AR_MILLER</t>
  </si>
  <si>
    <t>AR_MISSISSIPPI</t>
  </si>
  <si>
    <t>AR_MONROE</t>
  </si>
  <si>
    <t>AR_MONTGOMERY</t>
  </si>
  <si>
    <t>AR_NEVADA</t>
  </si>
  <si>
    <t>Newton</t>
  </si>
  <si>
    <t>AR_NEWTON</t>
  </si>
  <si>
    <t>Ouachita</t>
  </si>
  <si>
    <t>AR_OUACHITA</t>
  </si>
  <si>
    <t>AR_PERRY</t>
  </si>
  <si>
    <t>Phillips</t>
  </si>
  <si>
    <t>AR_PHILLIPS</t>
  </si>
  <si>
    <t>AR_PIKE</t>
  </si>
  <si>
    <t>Poinsett</t>
  </si>
  <si>
    <t>AR_POINSETT</t>
  </si>
  <si>
    <t>Polk</t>
  </si>
  <si>
    <t>AR_POLK</t>
  </si>
  <si>
    <t>Pope</t>
  </si>
  <si>
    <t>AR_POPE</t>
  </si>
  <si>
    <t>Prairie</t>
  </si>
  <si>
    <t>AR_PRAIRIE</t>
  </si>
  <si>
    <t>Pulaski</t>
  </si>
  <si>
    <t>AR_PULASKI</t>
  </si>
  <si>
    <t>AR_RANDOLPH</t>
  </si>
  <si>
    <t>St. Francis</t>
  </si>
  <si>
    <t>AR_ST. FRANCIS</t>
  </si>
  <si>
    <t>Saline</t>
  </si>
  <si>
    <t>AR_SALINE</t>
  </si>
  <si>
    <t>Scott</t>
  </si>
  <si>
    <t>AR_SCOTT</t>
  </si>
  <si>
    <t>Searcy</t>
  </si>
  <si>
    <t>AR_SEARCY</t>
  </si>
  <si>
    <t>Sebastian</t>
  </si>
  <si>
    <t>AR_SEBASTIAN</t>
  </si>
  <si>
    <t>Sevier</t>
  </si>
  <si>
    <t>AR_SEVIER</t>
  </si>
  <si>
    <t>Sharp</t>
  </si>
  <si>
    <t>AR_SHARP</t>
  </si>
  <si>
    <t>Stone</t>
  </si>
  <si>
    <t>AR_STONE</t>
  </si>
  <si>
    <t>Union</t>
  </si>
  <si>
    <t>AR_UNION</t>
  </si>
  <si>
    <t>Van Buren</t>
  </si>
  <si>
    <t>AR_VAN BUREN</t>
  </si>
  <si>
    <t>AR_WASHINGTON</t>
  </si>
  <si>
    <t>White</t>
  </si>
  <si>
    <t>AR_WHITE</t>
  </si>
  <si>
    <t>Woodruff</t>
  </si>
  <si>
    <t>AR_WOODRUFF</t>
  </si>
  <si>
    <t>Yell</t>
  </si>
  <si>
    <t>AR_YELL</t>
  </si>
  <si>
    <t>Alameda</t>
  </si>
  <si>
    <t>CA_ALAMEDA</t>
  </si>
  <si>
    <t>Alpine</t>
  </si>
  <si>
    <t>CA_ALPINE</t>
  </si>
  <si>
    <t>Amador</t>
  </si>
  <si>
    <t>CA_AMADOR</t>
  </si>
  <si>
    <t>Butte</t>
  </si>
  <si>
    <t>CA_BUTTE</t>
  </si>
  <si>
    <t>Calaveras</t>
  </si>
  <si>
    <t>CA_CALAVERAS</t>
  </si>
  <si>
    <t>Colusa</t>
  </si>
  <si>
    <t>CA_COLUSA</t>
  </si>
  <si>
    <t>Contra Costa</t>
  </si>
  <si>
    <t>CA_CONTRA COSTA</t>
  </si>
  <si>
    <t>Del Norte</t>
  </si>
  <si>
    <t>CA_DEL NORTE</t>
  </si>
  <si>
    <t>El Dorado</t>
  </si>
  <si>
    <t>CA_EL DORADO</t>
  </si>
  <si>
    <t>Fresno</t>
  </si>
  <si>
    <t>CA_FRESNO</t>
  </si>
  <si>
    <t>Glenn</t>
  </si>
  <si>
    <t>CA_GLENN</t>
  </si>
  <si>
    <t>Humboldt</t>
  </si>
  <si>
    <t>CA_HUMBOLDT</t>
  </si>
  <si>
    <t>Imperial</t>
  </si>
  <si>
    <t>CA_IMPERIAL</t>
  </si>
  <si>
    <t>Inyo</t>
  </si>
  <si>
    <t>CA_INYO</t>
  </si>
  <si>
    <t>Kern</t>
  </si>
  <si>
    <t>CA_KERN</t>
  </si>
  <si>
    <t>Kings</t>
  </si>
  <si>
    <t>CA_KINGS</t>
  </si>
  <si>
    <t>Lake</t>
  </si>
  <si>
    <t>CA_LAKE</t>
  </si>
  <si>
    <t>Lassen</t>
  </si>
  <si>
    <t>CA_LASSEN</t>
  </si>
  <si>
    <t>Los Angeles</t>
  </si>
  <si>
    <t>CA_LOS ANGELES</t>
  </si>
  <si>
    <t>Madera</t>
  </si>
  <si>
    <t>CA_MADERA</t>
  </si>
  <si>
    <t>Marin</t>
  </si>
  <si>
    <t>CA_MARIN</t>
  </si>
  <si>
    <t>Mariposa</t>
  </si>
  <si>
    <t>CA_MARIPOSA</t>
  </si>
  <si>
    <t>Mendocino</t>
  </si>
  <si>
    <t>CA_MENDOCINO</t>
  </si>
  <si>
    <t>Merced</t>
  </si>
  <si>
    <t>CA_MERCED</t>
  </si>
  <si>
    <t>Modoc</t>
  </si>
  <si>
    <t>CA_MODOC</t>
  </si>
  <si>
    <t>Mono</t>
  </si>
  <si>
    <t>CA_MONO</t>
  </si>
  <si>
    <t>Monterey</t>
  </si>
  <si>
    <t>CA_MONTEREY</t>
  </si>
  <si>
    <t>Napa</t>
  </si>
  <si>
    <t>CA_NAPA</t>
  </si>
  <si>
    <t>CA_NEVADA</t>
  </si>
  <si>
    <t>Orange</t>
  </si>
  <si>
    <t>CA_ORANGE</t>
  </si>
  <si>
    <t>Placer</t>
  </si>
  <si>
    <t>CA_PLACER</t>
  </si>
  <si>
    <t>Plumas</t>
  </si>
  <si>
    <t>CA_PLUMAS</t>
  </si>
  <si>
    <t>Riverside</t>
  </si>
  <si>
    <t>CA_RIVERSIDE</t>
  </si>
  <si>
    <t>Sacramento</t>
  </si>
  <si>
    <t>CA_SACRAMENTO</t>
  </si>
  <si>
    <t>San Benito</t>
  </si>
  <si>
    <t>CA_SAN BENITO</t>
  </si>
  <si>
    <t>San Bernardino</t>
  </si>
  <si>
    <t>CA_SAN BERNARDINO</t>
  </si>
  <si>
    <t>San Diego</t>
  </si>
  <si>
    <t>CA_SAN DIEGO</t>
  </si>
  <si>
    <t>San Francisco</t>
  </si>
  <si>
    <t>CA_SAN FRANCISCO</t>
  </si>
  <si>
    <t>San Joaquin</t>
  </si>
  <si>
    <t>CA_SAN JOAQUIN</t>
  </si>
  <si>
    <t>San Luis Obispo</t>
  </si>
  <si>
    <t>CA_SAN LUIS OBISPO</t>
  </si>
  <si>
    <t>San Mateo</t>
  </si>
  <si>
    <t>CA_SAN MATEO</t>
  </si>
  <si>
    <t>Santa Barbara</t>
  </si>
  <si>
    <t>CA_SANTA BARBARA</t>
  </si>
  <si>
    <t>Santa Clara</t>
  </si>
  <si>
    <t>CA_SANTA CLARA</t>
  </si>
  <si>
    <t>CA_SANTA CRUZ</t>
  </si>
  <si>
    <t>Shasta</t>
  </si>
  <si>
    <t>CA_SHASTA</t>
  </si>
  <si>
    <t>Sierra</t>
  </si>
  <si>
    <t>CA_SIERRA</t>
  </si>
  <si>
    <t>Siskiyou</t>
  </si>
  <si>
    <t>CA_SISKIYOU</t>
  </si>
  <si>
    <t>Solano</t>
  </si>
  <si>
    <t>CA_SOLANO</t>
  </si>
  <si>
    <t>Sonoma</t>
  </si>
  <si>
    <t>CA_SONOMA</t>
  </si>
  <si>
    <t>Stanislaus</t>
  </si>
  <si>
    <t>CA_STANISLAUS</t>
  </si>
  <si>
    <t>Sutter</t>
  </si>
  <si>
    <t>CA_SUTTER</t>
  </si>
  <si>
    <t>Tehama</t>
  </si>
  <si>
    <t>CA_TEHAMA</t>
  </si>
  <si>
    <t>Trinity</t>
  </si>
  <si>
    <t>CA_TRINITY</t>
  </si>
  <si>
    <t>Tulare</t>
  </si>
  <si>
    <t>CA_TULARE</t>
  </si>
  <si>
    <t>Tuolumne</t>
  </si>
  <si>
    <t>CA_TUOLUMNE</t>
  </si>
  <si>
    <t>Ventura</t>
  </si>
  <si>
    <t>CA_VENTURA</t>
  </si>
  <si>
    <t>Yolo</t>
  </si>
  <si>
    <t>CA_YOLO</t>
  </si>
  <si>
    <t>Yuba</t>
  </si>
  <si>
    <t>CA_YUBA</t>
  </si>
  <si>
    <t>Adams</t>
  </si>
  <si>
    <t>CO_ADAMS</t>
  </si>
  <si>
    <t>Alamosa</t>
  </si>
  <si>
    <t>CO_ALAMOSA</t>
  </si>
  <si>
    <t>Arapahoe</t>
  </si>
  <si>
    <t>CO_ARAPAHOE</t>
  </si>
  <si>
    <t>Archuleta</t>
  </si>
  <si>
    <t>CO_ARCHULETA</t>
  </si>
  <si>
    <t>Baca</t>
  </si>
  <si>
    <t>CO_BACA</t>
  </si>
  <si>
    <t>Bent</t>
  </si>
  <si>
    <t>CO_BENT</t>
  </si>
  <si>
    <t>Boulder</t>
  </si>
  <si>
    <t>CO_BOULDER</t>
  </si>
  <si>
    <t>Chaffee</t>
  </si>
  <si>
    <t>CO_CHAFFEE</t>
  </si>
  <si>
    <t>Cheyenne</t>
  </si>
  <si>
    <t>CO_CHEYENNE</t>
  </si>
  <si>
    <t>Clear Creek</t>
  </si>
  <si>
    <t>CO_CLEAR CREEK</t>
  </si>
  <si>
    <t>Conejos</t>
  </si>
  <si>
    <t>CO_CONEJOS</t>
  </si>
  <si>
    <t>Costilla</t>
  </si>
  <si>
    <t>CO_COSTILLA</t>
  </si>
  <si>
    <t>Crowley</t>
  </si>
  <si>
    <t>CO_CROWLEY</t>
  </si>
  <si>
    <t>Custer</t>
  </si>
  <si>
    <t>CO_CUSTER</t>
  </si>
  <si>
    <t>Delta</t>
  </si>
  <si>
    <t>CO_DELTA</t>
  </si>
  <si>
    <t>Denver</t>
  </si>
  <si>
    <t>CO_DENVER</t>
  </si>
  <si>
    <t>Dolores</t>
  </si>
  <si>
    <t>CO_DOLORES</t>
  </si>
  <si>
    <t>Douglas</t>
  </si>
  <si>
    <t>CO_DOUGLAS</t>
  </si>
  <si>
    <t>Eagle</t>
  </si>
  <si>
    <t>CO_EAGLE</t>
  </si>
  <si>
    <t>Elbert</t>
  </si>
  <si>
    <t>CO_ELBERT</t>
  </si>
  <si>
    <t>El Paso</t>
  </si>
  <si>
    <t>CO_EL PASO</t>
  </si>
  <si>
    <t>Fremont</t>
  </si>
  <si>
    <t>CO_FREMONT</t>
  </si>
  <si>
    <t>Garfield</t>
  </si>
  <si>
    <t>CO_GARFIELD</t>
  </si>
  <si>
    <t>Gilpin</t>
  </si>
  <si>
    <t>CO_GILPIN</t>
  </si>
  <si>
    <t>Grand</t>
  </si>
  <si>
    <t>CO_GRAND</t>
  </si>
  <si>
    <t>Gunnison</t>
  </si>
  <si>
    <t>CO_GUNNISON</t>
  </si>
  <si>
    <t>Hinsdale</t>
  </si>
  <si>
    <t>CO_HINSDALE</t>
  </si>
  <si>
    <t>Huerfano</t>
  </si>
  <si>
    <t>CO_HUERFANO</t>
  </si>
  <si>
    <t>CO_JACKSON</t>
  </si>
  <si>
    <t>CO_JEFFERSON</t>
  </si>
  <si>
    <t>Kiowa</t>
  </si>
  <si>
    <t>CO_KIOWA</t>
  </si>
  <si>
    <t>Kit Carson</t>
  </si>
  <si>
    <t>CO_KIT CARSON</t>
  </si>
  <si>
    <t>CO_LAKE</t>
  </si>
  <si>
    <t>La Plata</t>
  </si>
  <si>
    <t>CO_LA PLATA</t>
  </si>
  <si>
    <t>Larimer</t>
  </si>
  <si>
    <t>CO_LARIMER</t>
  </si>
  <si>
    <t>Las Animas</t>
  </si>
  <si>
    <t>CO_LAS ANIMAS</t>
  </si>
  <si>
    <t>CO_LINCOLN</t>
  </si>
  <si>
    <t>CO_LOGAN</t>
  </si>
  <si>
    <t>Mesa</t>
  </si>
  <si>
    <t>CO_MESA</t>
  </si>
  <si>
    <t>Mineral</t>
  </si>
  <si>
    <t>CO_MINERAL</t>
  </si>
  <si>
    <t>Moffat</t>
  </si>
  <si>
    <t>CO_MOFFAT</t>
  </si>
  <si>
    <t>Montezuma</t>
  </si>
  <si>
    <t>CO_MONTEZUMA</t>
  </si>
  <si>
    <t>Montrose</t>
  </si>
  <si>
    <t>CO_MONTROSE</t>
  </si>
  <si>
    <t>CO_MORGAN</t>
  </si>
  <si>
    <t>Otero</t>
  </si>
  <si>
    <t>CO_OTERO</t>
  </si>
  <si>
    <t>Ouray</t>
  </si>
  <si>
    <t>CO_OURAY</t>
  </si>
  <si>
    <t>Park</t>
  </si>
  <si>
    <t>CO_PARK</t>
  </si>
  <si>
    <t>CO_PHILLIPS</t>
  </si>
  <si>
    <t>Pitkin</t>
  </si>
  <si>
    <t>CO_PITKIN</t>
  </si>
  <si>
    <t>Prowers</t>
  </si>
  <si>
    <t>CO_PROWERS</t>
  </si>
  <si>
    <t>Pueblo</t>
  </si>
  <si>
    <t>CO_PUEBLO</t>
  </si>
  <si>
    <t>Rio Blanco</t>
  </si>
  <si>
    <t>CO_RIO BLANCO</t>
  </si>
  <si>
    <t>Rio Grande</t>
  </si>
  <si>
    <t>CO_RIO GRANDE</t>
  </si>
  <si>
    <t>Routt</t>
  </si>
  <si>
    <t>CO_ROUTT</t>
  </si>
  <si>
    <t>Saguache</t>
  </si>
  <si>
    <t>CO_SAGUACHE</t>
  </si>
  <si>
    <t>San Juan</t>
  </si>
  <si>
    <t>CO_SAN JUAN</t>
  </si>
  <si>
    <t>San Miguel</t>
  </si>
  <si>
    <t>CO_SAN MIGUEL</t>
  </si>
  <si>
    <t>Sedgwick</t>
  </si>
  <si>
    <t>CO_SEDGWICK</t>
  </si>
  <si>
    <t>Summit</t>
  </si>
  <si>
    <t>CO_SUMMIT</t>
  </si>
  <si>
    <t>Teller</t>
  </si>
  <si>
    <t>CO_TELLER</t>
  </si>
  <si>
    <t>CO_WASHINGTON</t>
  </si>
  <si>
    <t>Weld</t>
  </si>
  <si>
    <t>CO_WELD</t>
  </si>
  <si>
    <t>CO_YUMA</t>
  </si>
  <si>
    <t>Fairfield</t>
  </si>
  <si>
    <t>CT_FAIRFIELD</t>
  </si>
  <si>
    <t>Hartford</t>
  </si>
  <si>
    <t>CT_HARTFORD</t>
  </si>
  <si>
    <t>Litchfield</t>
  </si>
  <si>
    <t>CT_LITCHFIELD</t>
  </si>
  <si>
    <t>Middlesex</t>
  </si>
  <si>
    <t>CT_MIDDLESEX</t>
  </si>
  <si>
    <t>New Haven</t>
  </si>
  <si>
    <t>CT_NEW HAVEN</t>
  </si>
  <si>
    <t>New London</t>
  </si>
  <si>
    <t>CT_NEW LONDON</t>
  </si>
  <si>
    <t>Tolland</t>
  </si>
  <si>
    <t>CT_TOLLAND</t>
  </si>
  <si>
    <t>Windham</t>
  </si>
  <si>
    <t>CT_WINDHAM</t>
  </si>
  <si>
    <t>Kent</t>
  </si>
  <si>
    <t>DE_KENT</t>
  </si>
  <si>
    <t>New Castle</t>
  </si>
  <si>
    <t>DE_NEW CASTLE</t>
  </si>
  <si>
    <t>Sussex</t>
  </si>
  <si>
    <t>DE_SUSSEX</t>
  </si>
  <si>
    <t>District of Columbia</t>
  </si>
  <si>
    <t>DC_DISTRICT OF COLUMBIA</t>
  </si>
  <si>
    <t>Alachua</t>
  </si>
  <si>
    <t>FL_ALACHUA</t>
  </si>
  <si>
    <t>Baker</t>
  </si>
  <si>
    <t>FL_BAKER</t>
  </si>
  <si>
    <t>Bay</t>
  </si>
  <si>
    <t>FL_BAY</t>
  </si>
  <si>
    <t>Bradford</t>
  </si>
  <si>
    <t>FL_BRADFORD</t>
  </si>
  <si>
    <t>Brevard</t>
  </si>
  <si>
    <t>FL_BREVARD</t>
  </si>
  <si>
    <t>Broward</t>
  </si>
  <si>
    <t>FL_BROWARD</t>
  </si>
  <si>
    <t>FL_CALHOUN</t>
  </si>
  <si>
    <t>Charlotte</t>
  </si>
  <si>
    <t>FL_CHARLOTTE</t>
  </si>
  <si>
    <t>Citrus</t>
  </si>
  <si>
    <t>FL_CITRUS</t>
  </si>
  <si>
    <t>FL_CLAY</t>
  </si>
  <si>
    <t>Collier</t>
  </si>
  <si>
    <t>FL_COLLIER</t>
  </si>
  <si>
    <t>FL_COLUMBIA</t>
  </si>
  <si>
    <t>Dade</t>
  </si>
  <si>
    <t>FL_DADE</t>
  </si>
  <si>
    <t>DeSoto</t>
  </si>
  <si>
    <t>FL_DESOTO</t>
  </si>
  <si>
    <t>Dixie</t>
  </si>
  <si>
    <t>FL_DIXIE</t>
  </si>
  <si>
    <t>Duval</t>
  </si>
  <si>
    <t>FL_DUVAL</t>
  </si>
  <si>
    <t>FL_ESCAMBIA</t>
  </si>
  <si>
    <t>Flagler</t>
  </si>
  <si>
    <t>FL_FLAGLER</t>
  </si>
  <si>
    <t>FL_FRANKLIN</t>
  </si>
  <si>
    <t>Gadsden</t>
  </si>
  <si>
    <t>FL_GADSDEN</t>
  </si>
  <si>
    <t>Gilchrist</t>
  </si>
  <si>
    <t>FL_GILCHRIST</t>
  </si>
  <si>
    <t>Glades</t>
  </si>
  <si>
    <t>FL_GLADES</t>
  </si>
  <si>
    <t>Gulf</t>
  </si>
  <si>
    <t>FL_GULF</t>
  </si>
  <si>
    <t>Hamilton</t>
  </si>
  <si>
    <t>FL_HAMILTON</t>
  </si>
  <si>
    <t>Hardee</t>
  </si>
  <si>
    <t>FL_HARDEE</t>
  </si>
  <si>
    <t>Hendry</t>
  </si>
  <si>
    <t>FL_HENDRY</t>
  </si>
  <si>
    <t>Hernando</t>
  </si>
  <si>
    <t>FL_HERNANDO</t>
  </si>
  <si>
    <t>Highlands</t>
  </si>
  <si>
    <t>FL_HIGHLANDS</t>
  </si>
  <si>
    <t>Hillsborough</t>
  </si>
  <si>
    <t>FL_HILLSBOROUGH</t>
  </si>
  <si>
    <t>Holmes</t>
  </si>
  <si>
    <t>FL_HOLMES</t>
  </si>
  <si>
    <t>Indian River</t>
  </si>
  <si>
    <t>FL_INDIAN RIVER</t>
  </si>
  <si>
    <t>FL_JACKSON</t>
  </si>
  <si>
    <t>FL_JEFFERSON</t>
  </si>
  <si>
    <t>FL_LAFAYETTE</t>
  </si>
  <si>
    <t>FL_LAKE</t>
  </si>
  <si>
    <t>FL_LEE</t>
  </si>
  <si>
    <t>Leon</t>
  </si>
  <si>
    <t>FL_LEON</t>
  </si>
  <si>
    <t>Levy</t>
  </si>
  <si>
    <t>FL_LEVY</t>
  </si>
  <si>
    <t>Liberty</t>
  </si>
  <si>
    <t>FL_LIBERTY</t>
  </si>
  <si>
    <t>FL_MADISON</t>
  </si>
  <si>
    <t>Manatee</t>
  </si>
  <si>
    <t>FL_MANATEE</t>
  </si>
  <si>
    <t>FL_MARION</t>
  </si>
  <si>
    <t>Martin</t>
  </si>
  <si>
    <t>FL_MARTIN</t>
  </si>
  <si>
    <t>FL_MONROE</t>
  </si>
  <si>
    <t>Nassau</t>
  </si>
  <si>
    <t>FL_NASSAU</t>
  </si>
  <si>
    <t>Okaloosa</t>
  </si>
  <si>
    <t>FL_OKALOOSA</t>
  </si>
  <si>
    <t>Okeechobee</t>
  </si>
  <si>
    <t>FL_OKEECHOBEE</t>
  </si>
  <si>
    <t>FL_ORANGE</t>
  </si>
  <si>
    <t>Osceola</t>
  </si>
  <si>
    <t>FL_OSCEOLA</t>
  </si>
  <si>
    <t>Palm Beach</t>
  </si>
  <si>
    <t>FL_PALM BEACH</t>
  </si>
  <si>
    <t>Pasco</t>
  </si>
  <si>
    <t>FL_PASCO</t>
  </si>
  <si>
    <t>Pinellas</t>
  </si>
  <si>
    <t>FL_PINELLAS</t>
  </si>
  <si>
    <t>FL_POLK</t>
  </si>
  <si>
    <t>Putnam</t>
  </si>
  <si>
    <t>FL_PUTNAM</t>
  </si>
  <si>
    <t>St. Johns</t>
  </si>
  <si>
    <t>FL_ST. JOHNS</t>
  </si>
  <si>
    <t>St. Lucie</t>
  </si>
  <si>
    <t>FL_ST. LUCIE</t>
  </si>
  <si>
    <t>Santa Rosa</t>
  </si>
  <si>
    <t>FL_SANTA ROSA</t>
  </si>
  <si>
    <t>Sarasota</t>
  </si>
  <si>
    <t>FL_SARASOTA</t>
  </si>
  <si>
    <t>Seminole</t>
  </si>
  <si>
    <t>FL_SEMINOLE</t>
  </si>
  <si>
    <t>FL_SUMTER</t>
  </si>
  <si>
    <t>Suwannee</t>
  </si>
  <si>
    <t>FL_SUWANNEE</t>
  </si>
  <si>
    <t>Taylor</t>
  </si>
  <si>
    <t>FL_TAYLOR</t>
  </si>
  <si>
    <t>FL_UNION</t>
  </si>
  <si>
    <t>Volusia</t>
  </si>
  <si>
    <t>FL_VOLUSIA</t>
  </si>
  <si>
    <t>Wakulla</t>
  </si>
  <si>
    <t>FL_WAKULLA</t>
  </si>
  <si>
    <t>Walton</t>
  </si>
  <si>
    <t>FL_WALTON</t>
  </si>
  <si>
    <t>FL_WASHINGTON</t>
  </si>
  <si>
    <t>Appling</t>
  </si>
  <si>
    <t>GA_APPLING</t>
  </si>
  <si>
    <t>Atkinson</t>
  </si>
  <si>
    <t>GA_ATKINSON</t>
  </si>
  <si>
    <t>Bacon</t>
  </si>
  <si>
    <t>GA_BACON</t>
  </si>
  <si>
    <t>GA_BAKER</t>
  </si>
  <si>
    <t>GA_BALDWIN</t>
  </si>
  <si>
    <t>Banks</t>
  </si>
  <si>
    <t>GA_BANKS</t>
  </si>
  <si>
    <t>Barrow</t>
  </si>
  <si>
    <t>GA_BARROW</t>
  </si>
  <si>
    <t>Bartow</t>
  </si>
  <si>
    <t>GA_BARTOW</t>
  </si>
  <si>
    <t>Ben Hill</t>
  </si>
  <si>
    <t>GA_BEN HILL</t>
  </si>
  <si>
    <t>Berrien</t>
  </si>
  <si>
    <t>GA_BERRIEN</t>
  </si>
  <si>
    <t>GA_BIBB</t>
  </si>
  <si>
    <t>Bleckley</t>
  </si>
  <si>
    <t>GA_BLECKLEY</t>
  </si>
  <si>
    <t>Brantley</t>
  </si>
  <si>
    <t>GA_BRANTLEY</t>
  </si>
  <si>
    <t>Brooks</t>
  </si>
  <si>
    <t>GA_BROOKS</t>
  </si>
  <si>
    <t>Bryan</t>
  </si>
  <si>
    <t>GA_BRYAN</t>
  </si>
  <si>
    <t>Bulloch</t>
  </si>
  <si>
    <t>GA_BULLOCH</t>
  </si>
  <si>
    <t>Burke</t>
  </si>
  <si>
    <t>GA_BURKE</t>
  </si>
  <si>
    <t>Butts</t>
  </si>
  <si>
    <t>GA_BUTTS</t>
  </si>
  <si>
    <t>GA_CALHOUN</t>
  </si>
  <si>
    <t>Camden</t>
  </si>
  <si>
    <t>GA_CAMDEN</t>
  </si>
  <si>
    <t>Candler</t>
  </si>
  <si>
    <t>GA_CANDLER</t>
  </si>
  <si>
    <t>GA_CARROLL</t>
  </si>
  <si>
    <t>Catoosa</t>
  </si>
  <si>
    <t>GA_CATOOSA</t>
  </si>
  <si>
    <t>Charlton</t>
  </si>
  <si>
    <t>GA_CHARLTON</t>
  </si>
  <si>
    <t>Chatham</t>
  </si>
  <si>
    <t>GA_CHATHAM</t>
  </si>
  <si>
    <t>Chattahoochee</t>
  </si>
  <si>
    <t>GA_CHATTAHOOCHEE</t>
  </si>
  <si>
    <t>Chattooga</t>
  </si>
  <si>
    <t>GA_CHATTOOGA</t>
  </si>
  <si>
    <t>GA_CHEROKEE</t>
  </si>
  <si>
    <t>GA_CLARKE</t>
  </si>
  <si>
    <t>GA_CLAY</t>
  </si>
  <si>
    <t>Clayton</t>
  </si>
  <si>
    <t>GA_CLAYTON</t>
  </si>
  <si>
    <t>Clinch</t>
  </si>
  <si>
    <t>GA_CLINCH</t>
  </si>
  <si>
    <t>Cobb</t>
  </si>
  <si>
    <t>GA_COBB</t>
  </si>
  <si>
    <t>GA_COFFEE</t>
  </si>
  <si>
    <t>Colquitt</t>
  </si>
  <si>
    <t>GA_COLQUITT</t>
  </si>
  <si>
    <t>GA_COLUMBIA</t>
  </si>
  <si>
    <t>Cook</t>
  </si>
  <si>
    <t>GA_COOK</t>
  </si>
  <si>
    <t>Coweta</t>
  </si>
  <si>
    <t>GA_COWETA</t>
  </si>
  <si>
    <t>GA_CRAWFORD</t>
  </si>
  <si>
    <t>Crisp</t>
  </si>
  <si>
    <t>GA_CRISP</t>
  </si>
  <si>
    <t>GA_DADE</t>
  </si>
  <si>
    <t>Dawson</t>
  </si>
  <si>
    <t>GA_DAWSON</t>
  </si>
  <si>
    <t>Decatur</t>
  </si>
  <si>
    <t>GA_DECATUR</t>
  </si>
  <si>
    <t>De Kalb</t>
  </si>
  <si>
    <t>GA_DE KALB</t>
  </si>
  <si>
    <t>Dodge</t>
  </si>
  <si>
    <t>GA_DODGE</t>
  </si>
  <si>
    <t>Dooly</t>
  </si>
  <si>
    <t>GA_DOOLY</t>
  </si>
  <si>
    <t>Dougherty</t>
  </si>
  <si>
    <t>GA_DOUGHERTY</t>
  </si>
  <si>
    <t>GA_DOUGLAS</t>
  </si>
  <si>
    <t>Early</t>
  </si>
  <si>
    <t>GA_EARLY</t>
  </si>
  <si>
    <t>Echols</t>
  </si>
  <si>
    <t>GA_ECHOLS</t>
  </si>
  <si>
    <t>Effingham</t>
  </si>
  <si>
    <t>GA_EFFINGHAM</t>
  </si>
  <si>
    <t>GA_ELBERT</t>
  </si>
  <si>
    <t>Emanuel</t>
  </si>
  <si>
    <t>GA_EMANUEL</t>
  </si>
  <si>
    <t>Evans</t>
  </si>
  <si>
    <t>GA_EVANS</t>
  </si>
  <si>
    <t>Fannin</t>
  </si>
  <si>
    <t>GA_FANNIN</t>
  </si>
  <si>
    <t>GA_FAYETTE</t>
  </si>
  <si>
    <t>Floyd</t>
  </si>
  <si>
    <t>GA_FLOYD</t>
  </si>
  <si>
    <t>Forsyth</t>
  </si>
  <si>
    <t>GA_FORSYTH</t>
  </si>
  <si>
    <t>GA_FRANKLIN</t>
  </si>
  <si>
    <t>GA_FULTON</t>
  </si>
  <si>
    <t>Gilmer</t>
  </si>
  <si>
    <t>GA_GILMER</t>
  </si>
  <si>
    <t>Glascock</t>
  </si>
  <si>
    <t>GA_GLASCOCK</t>
  </si>
  <si>
    <t>Glynn</t>
  </si>
  <si>
    <t>GA_GLYNN</t>
  </si>
  <si>
    <t>Gordon</t>
  </si>
  <si>
    <t>GA_GORDON</t>
  </si>
  <si>
    <t>Grady</t>
  </si>
  <si>
    <t>GA_GRADY</t>
  </si>
  <si>
    <t>GA_GREENE</t>
  </si>
  <si>
    <t>Gwinnett</t>
  </si>
  <si>
    <t>GA_GWINNETT</t>
  </si>
  <si>
    <t>Habersham</t>
  </si>
  <si>
    <t>GA_HABERSHAM</t>
  </si>
  <si>
    <t>Hall</t>
  </si>
  <si>
    <t>GA_HALL</t>
  </si>
  <si>
    <t>Hancock</t>
  </si>
  <si>
    <t>GA_HANCOCK</t>
  </si>
  <si>
    <t>Haralson</t>
  </si>
  <si>
    <t>GA_HARALSON</t>
  </si>
  <si>
    <t>Harris</t>
  </si>
  <si>
    <t>GA_HARRIS</t>
  </si>
  <si>
    <t>Hart</t>
  </si>
  <si>
    <t>GA_HART</t>
  </si>
  <si>
    <t>Heard</t>
  </si>
  <si>
    <t>GA_HEARD</t>
  </si>
  <si>
    <t>GA_HENRY</t>
  </si>
  <si>
    <t>GA_HOUSTON</t>
  </si>
  <si>
    <t>Irwin</t>
  </si>
  <si>
    <t>GA_IRWIN</t>
  </si>
  <si>
    <t>GA_JACKSON</t>
  </si>
  <si>
    <t>Jasper</t>
  </si>
  <si>
    <t>GA_JASPER</t>
  </si>
  <si>
    <t>Jeff Davis</t>
  </si>
  <si>
    <t>GA_JEFF DAVIS</t>
  </si>
  <si>
    <t>GA_JEFFERSON</t>
  </si>
  <si>
    <t>Jenkins</t>
  </si>
  <si>
    <t>GA_JENKINS</t>
  </si>
  <si>
    <t>GA_JOHNSON</t>
  </si>
  <si>
    <t>Jones</t>
  </si>
  <si>
    <t>GA_JONES</t>
  </si>
  <si>
    <t>GA_LAMAR</t>
  </si>
  <si>
    <t>Lanier</t>
  </si>
  <si>
    <t>GA_LANIER</t>
  </si>
  <si>
    <t>Laurens</t>
  </si>
  <si>
    <t>GA_LAURENS</t>
  </si>
  <si>
    <t>GA_LEE</t>
  </si>
  <si>
    <t>GA_LIBERTY</t>
  </si>
  <si>
    <t>GA_LINCOLN</t>
  </si>
  <si>
    <t>Long</t>
  </si>
  <si>
    <t>GA_LONG</t>
  </si>
  <si>
    <t>GA_LOWNDES</t>
  </si>
  <si>
    <t>Lumpkin</t>
  </si>
  <si>
    <t>GA_LUMPKIN</t>
  </si>
  <si>
    <t>McDuffie</t>
  </si>
  <si>
    <t>GA_MCDUFFIE</t>
  </si>
  <si>
    <t>McIntosh</t>
  </si>
  <si>
    <t>GA_MCINTOSH</t>
  </si>
  <si>
    <t>GA_MACON</t>
  </si>
  <si>
    <t>GA_MADISON</t>
  </si>
  <si>
    <t>GA_MARION</t>
  </si>
  <si>
    <t>Meriwether</t>
  </si>
  <si>
    <t>GA_MERIWETHER</t>
  </si>
  <si>
    <t>GA_MILLER</t>
  </si>
  <si>
    <t>Mitchell</t>
  </si>
  <si>
    <t>GA_MITCHELL</t>
  </si>
  <si>
    <t>GA_MONROE</t>
  </si>
  <si>
    <t>GA_MONTGOMERY</t>
  </si>
  <si>
    <t>GA_MORGAN</t>
  </si>
  <si>
    <t>Murray</t>
  </si>
  <si>
    <t>GA_MURRAY</t>
  </si>
  <si>
    <t>Muscogee</t>
  </si>
  <si>
    <t>GA_MUSCOGEE</t>
  </si>
  <si>
    <t>GA_NEWTON</t>
  </si>
  <si>
    <t>Oconee</t>
  </si>
  <si>
    <t>GA_OCONEE</t>
  </si>
  <si>
    <t>Oglethorpe</t>
  </si>
  <si>
    <t>GA_OGLETHORPE</t>
  </si>
  <si>
    <t>Paulding</t>
  </si>
  <si>
    <t>GA_PAULDING</t>
  </si>
  <si>
    <t>Peach</t>
  </si>
  <si>
    <t>GA_PEACH</t>
  </si>
  <si>
    <t>GA_PICKENS</t>
  </si>
  <si>
    <t>Pierce</t>
  </si>
  <si>
    <t>GA_PIERCE</t>
  </si>
  <si>
    <t>GA_PIKE</t>
  </si>
  <si>
    <t>GA_POLK</t>
  </si>
  <si>
    <t>GA_PULASKI</t>
  </si>
  <si>
    <t>GA_PUTNAM</t>
  </si>
  <si>
    <t>Quitman</t>
  </si>
  <si>
    <t>GA_QUITMAN</t>
  </si>
  <si>
    <t>Rabun</t>
  </si>
  <si>
    <t>GA_RABUN</t>
  </si>
  <si>
    <t>GA_RANDOLPH</t>
  </si>
  <si>
    <t>Richmond</t>
  </si>
  <si>
    <t>GA_RICHMOND</t>
  </si>
  <si>
    <t>Rockdale</t>
  </si>
  <si>
    <t>GA_ROCKDALE</t>
  </si>
  <si>
    <t>Schley</t>
  </si>
  <si>
    <t>GA_SCHLEY</t>
  </si>
  <si>
    <t>Screven</t>
  </si>
  <si>
    <t>GA_SCREVEN</t>
  </si>
  <si>
    <t>GA_SEMINOLE</t>
  </si>
  <si>
    <t>Spalding</t>
  </si>
  <si>
    <t>GA_SPALDING</t>
  </si>
  <si>
    <t>Stephens</t>
  </si>
  <si>
    <t>GA_STEPHENS</t>
  </si>
  <si>
    <t>Stewart</t>
  </si>
  <si>
    <t>GA_STEWART</t>
  </si>
  <si>
    <t>GA_SUMTER</t>
  </si>
  <si>
    <t>Talbot</t>
  </si>
  <si>
    <t>GA_TALBOT</t>
  </si>
  <si>
    <t>Taliaferro</t>
  </si>
  <si>
    <t>GA_TALIAFERRO</t>
  </si>
  <si>
    <t>Tattnall</t>
  </si>
  <si>
    <t>GA_TATTNALL</t>
  </si>
  <si>
    <t>GA_TAYLOR</t>
  </si>
  <si>
    <t>Telfair</t>
  </si>
  <si>
    <t>GA_TELFAIR</t>
  </si>
  <si>
    <t>Terrell</t>
  </si>
  <si>
    <t>GA_TERRELL</t>
  </si>
  <si>
    <t>Thomas</t>
  </si>
  <si>
    <t>GA_THOMAS</t>
  </si>
  <si>
    <t>Tift</t>
  </si>
  <si>
    <t>GA_TIFT</t>
  </si>
  <si>
    <t>Toombs</t>
  </si>
  <si>
    <t>GA_TOOMBS</t>
  </si>
  <si>
    <t>Towns</t>
  </si>
  <si>
    <t>GA_TOWNS</t>
  </si>
  <si>
    <t>Treutlen</t>
  </si>
  <si>
    <t>GA_TREUTLEN</t>
  </si>
  <si>
    <t>Troup</t>
  </si>
  <si>
    <t>GA_TROUP</t>
  </si>
  <si>
    <t>Turner</t>
  </si>
  <si>
    <t>GA_TURNER</t>
  </si>
  <si>
    <t>Twiggs</t>
  </si>
  <si>
    <t>GA_TWIGGS</t>
  </si>
  <si>
    <t>GA_UNION</t>
  </si>
  <si>
    <t>Upson</t>
  </si>
  <si>
    <t>GA_UPSON</t>
  </si>
  <si>
    <t>GA_WALKER</t>
  </si>
  <si>
    <t>GA_WALTON</t>
  </si>
  <si>
    <t>Ware</t>
  </si>
  <si>
    <t>GA_WARE</t>
  </si>
  <si>
    <t>Warren</t>
  </si>
  <si>
    <t>GA_WARREN</t>
  </si>
  <si>
    <t>GA_WASHINGTON</t>
  </si>
  <si>
    <t>Wayne</t>
  </si>
  <si>
    <t>GA_WAYNE</t>
  </si>
  <si>
    <t>Webster</t>
  </si>
  <si>
    <t>GA_WEBSTER</t>
  </si>
  <si>
    <t>Wheeler</t>
  </si>
  <si>
    <t>GA_WHEELER</t>
  </si>
  <si>
    <t>GA_WHITE</t>
  </si>
  <si>
    <t>Whitfield</t>
  </si>
  <si>
    <t>GA_WHITFIELD</t>
  </si>
  <si>
    <t>GA_WILCOX</t>
  </si>
  <si>
    <t>Wilkes</t>
  </si>
  <si>
    <t>GA_WILKES</t>
  </si>
  <si>
    <t>Wilkinson</t>
  </si>
  <si>
    <t>GA_WILKINSON</t>
  </si>
  <si>
    <t>Worth</t>
  </si>
  <si>
    <t>GA_WORTH</t>
  </si>
  <si>
    <t>HI_HAWAII</t>
  </si>
  <si>
    <t>Honolulu</t>
  </si>
  <si>
    <t>HI_HONOLULU</t>
  </si>
  <si>
    <t>Kalawao</t>
  </si>
  <si>
    <t>HI_KALAWAO</t>
  </si>
  <si>
    <t>Kauai</t>
  </si>
  <si>
    <t>HI_KAUAI</t>
  </si>
  <si>
    <t>Maui</t>
  </si>
  <si>
    <t>HI_MAUI</t>
  </si>
  <si>
    <t>Ada</t>
  </si>
  <si>
    <t>ID_ADA</t>
  </si>
  <si>
    <t>ID_ADAMS</t>
  </si>
  <si>
    <t>Bannock</t>
  </si>
  <si>
    <t>ID_BANNOCK</t>
  </si>
  <si>
    <t>Bear Lake</t>
  </si>
  <si>
    <t>ID_BEAR LAKE</t>
  </si>
  <si>
    <t>Benewah</t>
  </si>
  <si>
    <t>ID_BENEWAH</t>
  </si>
  <si>
    <t>Bingham</t>
  </si>
  <si>
    <t>ID_BINGHAM</t>
  </si>
  <si>
    <t>Blaine</t>
  </si>
  <si>
    <t>ID_BLAINE</t>
  </si>
  <si>
    <t>Boise</t>
  </si>
  <si>
    <t>ID_BOISE</t>
  </si>
  <si>
    <t>Bonner</t>
  </si>
  <si>
    <t>ID_BONNER</t>
  </si>
  <si>
    <t>Bonneville</t>
  </si>
  <si>
    <t>ID_BONNEVILLE</t>
  </si>
  <si>
    <t>Boundary</t>
  </si>
  <si>
    <t>ID_BOUNDARY</t>
  </si>
  <si>
    <t>ID_BUTTE</t>
  </si>
  <si>
    <t>Camas</t>
  </si>
  <si>
    <t>ID_CAMAS</t>
  </si>
  <si>
    <t>Canyon</t>
  </si>
  <si>
    <t>ID_CANYON</t>
  </si>
  <si>
    <t>Caribou</t>
  </si>
  <si>
    <t>ID_CARIBOU</t>
  </si>
  <si>
    <t>Cassia</t>
  </si>
  <si>
    <t>ID_CASSIA</t>
  </si>
  <si>
    <t>ID_CLARK</t>
  </si>
  <si>
    <t>Clearwater</t>
  </si>
  <si>
    <t>ID_CLEARWATER</t>
  </si>
  <si>
    <t>ID_CUSTER</t>
  </si>
  <si>
    <t>ID_ELMORE</t>
  </si>
  <si>
    <t>ID_FRANKLIN</t>
  </si>
  <si>
    <t>ID_FREMONT</t>
  </si>
  <si>
    <t>Gem</t>
  </si>
  <si>
    <t>ID_GEM</t>
  </si>
  <si>
    <t>Gooding</t>
  </si>
  <si>
    <t>ID_GOODING</t>
  </si>
  <si>
    <t>ID_IDAHO</t>
  </si>
  <si>
    <t>ID_JEFFERSON</t>
  </si>
  <si>
    <t>Jerome</t>
  </si>
  <si>
    <t>ID_JEROME</t>
  </si>
  <si>
    <t>Kootenai</t>
  </si>
  <si>
    <t>ID_KOOTENAI</t>
  </si>
  <si>
    <t>Latah</t>
  </si>
  <si>
    <t>ID_LATAH</t>
  </si>
  <si>
    <t>Lemhi</t>
  </si>
  <si>
    <t>ID_LEMHI</t>
  </si>
  <si>
    <t>Lewis</t>
  </si>
  <si>
    <t>ID_LEWIS</t>
  </si>
  <si>
    <t>ID_LINCOLN</t>
  </si>
  <si>
    <t>ID_MADISON</t>
  </si>
  <si>
    <t>Minidoka</t>
  </si>
  <si>
    <t>ID_MINIDOKA</t>
  </si>
  <si>
    <t>Nez Perce</t>
  </si>
  <si>
    <t>ID_NEZ PERCE</t>
  </si>
  <si>
    <t>Oneida</t>
  </si>
  <si>
    <t>ID_ONEIDA</t>
  </si>
  <si>
    <t>Owyhee</t>
  </si>
  <si>
    <t>ID_OWYHEE</t>
  </si>
  <si>
    <t>Payette</t>
  </si>
  <si>
    <t>ID_PAYETTE</t>
  </si>
  <si>
    <t>Power</t>
  </si>
  <si>
    <t>ID_POWER</t>
  </si>
  <si>
    <t>Shoshone</t>
  </si>
  <si>
    <t>ID_SHOSHONE</t>
  </si>
  <si>
    <t>Teton</t>
  </si>
  <si>
    <t>ID_TETON</t>
  </si>
  <si>
    <t>Twin Falls</t>
  </si>
  <si>
    <t>ID_TWIN FALLS</t>
  </si>
  <si>
    <t>Valley</t>
  </si>
  <si>
    <t>ID_VALLEY</t>
  </si>
  <si>
    <t>ID_WASHINGTON</t>
  </si>
  <si>
    <t>IL_ADAMS</t>
  </si>
  <si>
    <t>Alexander</t>
  </si>
  <si>
    <t>IL_ALEXANDER</t>
  </si>
  <si>
    <t>Bond</t>
  </si>
  <si>
    <t>IL_BOND</t>
  </si>
  <si>
    <t>IL_BOONE</t>
  </si>
  <si>
    <t>Brown</t>
  </si>
  <si>
    <t>IL_BROWN</t>
  </si>
  <si>
    <t>Bureau</t>
  </si>
  <si>
    <t>IL_BUREAU</t>
  </si>
  <si>
    <t>IL_CALHOUN</t>
  </si>
  <si>
    <t>IL_CARROLL</t>
  </si>
  <si>
    <t>Cass</t>
  </si>
  <si>
    <t>IL_CASS</t>
  </si>
  <si>
    <t>Champaign</t>
  </si>
  <si>
    <t>IL_CHAMPAIGN</t>
  </si>
  <si>
    <t>Christian</t>
  </si>
  <si>
    <t>IL_CHRISTIAN</t>
  </si>
  <si>
    <t>IL_CLARK</t>
  </si>
  <si>
    <t>IL_CLAY</t>
  </si>
  <si>
    <t>Clinton</t>
  </si>
  <si>
    <t>IL_CLINTON</t>
  </si>
  <si>
    <t>Coles</t>
  </si>
  <si>
    <t>IL_COLES</t>
  </si>
  <si>
    <t>IL_COOK</t>
  </si>
  <si>
    <t>IL_CRAWFORD</t>
  </si>
  <si>
    <t>Cumberland</t>
  </si>
  <si>
    <t>IL_CUMBERLAND</t>
  </si>
  <si>
    <t>IL_DEKALB</t>
  </si>
  <si>
    <t>De Witt</t>
  </si>
  <si>
    <t>IL_DE WITT</t>
  </si>
  <si>
    <t>IL_DOUGLAS</t>
  </si>
  <si>
    <t>Du Page</t>
  </si>
  <si>
    <t>IL_DU PAGE</t>
  </si>
  <si>
    <t>Edgar</t>
  </si>
  <si>
    <t>IL_EDGAR</t>
  </si>
  <si>
    <t>Edwards</t>
  </si>
  <si>
    <t>IL_EDWARDS</t>
  </si>
  <si>
    <t>IL_EFFINGHAM</t>
  </si>
  <si>
    <t>IL_FAYETTE</t>
  </si>
  <si>
    <t>Ford</t>
  </si>
  <si>
    <t>IL_FORD</t>
  </si>
  <si>
    <t>IL_FRANKLIN</t>
  </si>
  <si>
    <t>IL_FULTON</t>
  </si>
  <si>
    <t>Gallatin</t>
  </si>
  <si>
    <t>IL_GALLATIN</t>
  </si>
  <si>
    <t>IL_GREENE</t>
  </si>
  <si>
    <t>Grundy</t>
  </si>
  <si>
    <t>IL_GRUNDY</t>
  </si>
  <si>
    <t>IL_HAMILTON</t>
  </si>
  <si>
    <t>IL_HANCOCK</t>
  </si>
  <si>
    <t>Hardin</t>
  </si>
  <si>
    <t>IL_HARDIN</t>
  </si>
  <si>
    <t>Henderson</t>
  </si>
  <si>
    <t>IL_HENDERSON</t>
  </si>
  <si>
    <t>IL_HENRY</t>
  </si>
  <si>
    <t>Iroquois</t>
  </si>
  <si>
    <t>IL_IROQUOIS</t>
  </si>
  <si>
    <t>IL_JACKSON</t>
  </si>
  <si>
    <t>IL_JASPER</t>
  </si>
  <si>
    <t>IL_JEFFERSON</t>
  </si>
  <si>
    <t>Jersey</t>
  </si>
  <si>
    <t>IL_JERSEY</t>
  </si>
  <si>
    <t>Jo Daviess</t>
  </si>
  <si>
    <t>IL_JO DAVIESS</t>
  </si>
  <si>
    <t>IL_JOHNSON</t>
  </si>
  <si>
    <t>Kane</t>
  </si>
  <si>
    <t>IL_KANE</t>
  </si>
  <si>
    <t>Kankakee</t>
  </si>
  <si>
    <t>IL_KANKAKEE</t>
  </si>
  <si>
    <t>Kendall</t>
  </si>
  <si>
    <t>IL_KENDALL</t>
  </si>
  <si>
    <t>Knox</t>
  </si>
  <si>
    <t>IL_KNOX</t>
  </si>
  <si>
    <t>IL_LAKE</t>
  </si>
  <si>
    <t>La Salle</t>
  </si>
  <si>
    <t>IL_LA SALLE</t>
  </si>
  <si>
    <t>IL_LAWRENCE</t>
  </si>
  <si>
    <t>IL_LEE</t>
  </si>
  <si>
    <t>Livingston</t>
  </si>
  <si>
    <t>IL_LIVINGSTON</t>
  </si>
  <si>
    <t>IL_LOGAN</t>
  </si>
  <si>
    <t>McDonough</t>
  </si>
  <si>
    <t>IL_MCDONOUGH</t>
  </si>
  <si>
    <t>McHenry</t>
  </si>
  <si>
    <t>IL_MCHENRY</t>
  </si>
  <si>
    <t>McLean</t>
  </si>
  <si>
    <t>IL_MCLEAN</t>
  </si>
  <si>
    <t>IL_MACON</t>
  </si>
  <si>
    <t>Macoupin</t>
  </si>
  <si>
    <t>IL_MACOUPIN</t>
  </si>
  <si>
    <t>IL_MADISON</t>
  </si>
  <si>
    <t>IL_MARION</t>
  </si>
  <si>
    <t>IL_MARSHALL</t>
  </si>
  <si>
    <t>Mason</t>
  </si>
  <si>
    <t>IL_MASON</t>
  </si>
  <si>
    <t>Massac</t>
  </si>
  <si>
    <t>IL_MASSAC</t>
  </si>
  <si>
    <t>Menard</t>
  </si>
  <si>
    <t>IL_MENARD</t>
  </si>
  <si>
    <t>Mercer</t>
  </si>
  <si>
    <t>IL_MERCER</t>
  </si>
  <si>
    <t>IL_MONROE</t>
  </si>
  <si>
    <t>IL_MONTGOMERY</t>
  </si>
  <si>
    <t>IL_MORGAN</t>
  </si>
  <si>
    <t>Moultrie</t>
  </si>
  <si>
    <t>IL_MOULTRIE</t>
  </si>
  <si>
    <t>Ogle</t>
  </si>
  <si>
    <t>IL_OGLE</t>
  </si>
  <si>
    <t>Peoria</t>
  </si>
  <si>
    <t>IL_PEORIA</t>
  </si>
  <si>
    <t>IL_PERRY</t>
  </si>
  <si>
    <t>Piatt</t>
  </si>
  <si>
    <t>IL_PIATT</t>
  </si>
  <si>
    <t>IL_PIKE</t>
  </si>
  <si>
    <t>IL_POPE</t>
  </si>
  <si>
    <t>IL_PULASKI</t>
  </si>
  <si>
    <t>IL_PUTNAM</t>
  </si>
  <si>
    <t>IL_RANDOLPH</t>
  </si>
  <si>
    <t>Richland</t>
  </si>
  <si>
    <t>IL_RICHLAND</t>
  </si>
  <si>
    <t>Rock Island</t>
  </si>
  <si>
    <t>IL_ROCK ISLAND</t>
  </si>
  <si>
    <t>IL_ST. CLAIR</t>
  </si>
  <si>
    <t>IL_SALINE</t>
  </si>
  <si>
    <t>Sangamon</t>
  </si>
  <si>
    <t>IL_SANGAMON</t>
  </si>
  <si>
    <t>Schuyler</t>
  </si>
  <si>
    <t>IL_SCHUYLER</t>
  </si>
  <si>
    <t>IL_SCOTT</t>
  </si>
  <si>
    <t>IL_SHELBY</t>
  </si>
  <si>
    <t>Stark</t>
  </si>
  <si>
    <t>IL_STARK</t>
  </si>
  <si>
    <t>Stephenson</t>
  </si>
  <si>
    <t>IL_STEPHENSON</t>
  </si>
  <si>
    <t>Tazewell</t>
  </si>
  <si>
    <t>IL_TAZEWELL</t>
  </si>
  <si>
    <t>IL_UNION</t>
  </si>
  <si>
    <t>Vermilion</t>
  </si>
  <si>
    <t>IL_VERMILION</t>
  </si>
  <si>
    <t>Wabash</t>
  </si>
  <si>
    <t>IL_WABASH</t>
  </si>
  <si>
    <t>IL_WARREN</t>
  </si>
  <si>
    <t>IL_WASHINGTON</t>
  </si>
  <si>
    <t>IL_WAYNE</t>
  </si>
  <si>
    <t>IL_WHITE</t>
  </si>
  <si>
    <t>Whiteside</t>
  </si>
  <si>
    <t>IL_WHITESIDE</t>
  </si>
  <si>
    <t>Will</t>
  </si>
  <si>
    <t>IL_WILL</t>
  </si>
  <si>
    <t>Williamson</t>
  </si>
  <si>
    <t>IL_WILLIAMSON</t>
  </si>
  <si>
    <t>Winnebago</t>
  </si>
  <si>
    <t>IL_WINNEBAGO</t>
  </si>
  <si>
    <t>Woodford</t>
  </si>
  <si>
    <t>IL_WOODFORD</t>
  </si>
  <si>
    <t>IN_ADAMS</t>
  </si>
  <si>
    <t>Allen</t>
  </si>
  <si>
    <t>IN_ALLEN</t>
  </si>
  <si>
    <t>Bartholomew</t>
  </si>
  <si>
    <t>IN_BARTHOLOMEW</t>
  </si>
  <si>
    <t>IN_BENTON</t>
  </si>
  <si>
    <t>Blackford</t>
  </si>
  <si>
    <t>IN_BLACKFORD</t>
  </si>
  <si>
    <t>IN_BOONE</t>
  </si>
  <si>
    <t>IN_BROWN</t>
  </si>
  <si>
    <t>IN_CARROLL</t>
  </si>
  <si>
    <t>IN_CASS</t>
  </si>
  <si>
    <t>IN_CLARK</t>
  </si>
  <si>
    <t>IN_CLAY</t>
  </si>
  <si>
    <t>IN_CLINTON</t>
  </si>
  <si>
    <t>IN_CRAWFORD</t>
  </si>
  <si>
    <t>Daviess</t>
  </si>
  <si>
    <t>IN_DAVIESS</t>
  </si>
  <si>
    <t>Dearborn</t>
  </si>
  <si>
    <t>IN_DEARBORN</t>
  </si>
  <si>
    <t>IN_DECATUR</t>
  </si>
  <si>
    <t>IN_DE KALB</t>
  </si>
  <si>
    <t>IN_DELAWARE</t>
  </si>
  <si>
    <t>Dubois</t>
  </si>
  <si>
    <t>IN_DUBOIS</t>
  </si>
  <si>
    <t>Elkhart</t>
  </si>
  <si>
    <t>IN_ELKHART</t>
  </si>
  <si>
    <t>IN_FAYETTE</t>
  </si>
  <si>
    <t>IN_FLOYD</t>
  </si>
  <si>
    <t>Fountain</t>
  </si>
  <si>
    <t>IN_FOUNTAIN</t>
  </si>
  <si>
    <t>IN_FRANKLIN</t>
  </si>
  <si>
    <t>IN_FULTON</t>
  </si>
  <si>
    <t>Gibson</t>
  </si>
  <si>
    <t>IN_GIBSON</t>
  </si>
  <si>
    <t>IN_GRANT</t>
  </si>
  <si>
    <t>IN_GREENE</t>
  </si>
  <si>
    <t>IN_HAMILTON</t>
  </si>
  <si>
    <t>IN_HANCOCK</t>
  </si>
  <si>
    <t>Harrison</t>
  </si>
  <si>
    <t>IN_HARRISON</t>
  </si>
  <si>
    <t>Hendricks</t>
  </si>
  <si>
    <t>IN_HENDRICKS</t>
  </si>
  <si>
    <t>IN_HENRY</t>
  </si>
  <si>
    <t>IN_HOWARD</t>
  </si>
  <si>
    <t>Huntington</t>
  </si>
  <si>
    <t>IN_HUNTINGTON</t>
  </si>
  <si>
    <t>IN_JACKSON</t>
  </si>
  <si>
    <t>IN_JASPER</t>
  </si>
  <si>
    <t>Jay</t>
  </si>
  <si>
    <t>IN_JAY</t>
  </si>
  <si>
    <t>IN_JEFFERSON</t>
  </si>
  <si>
    <t>Jennings</t>
  </si>
  <si>
    <t>IN_JENNINGS</t>
  </si>
  <si>
    <t>IN_JOHNSON</t>
  </si>
  <si>
    <t>IN_KNOX</t>
  </si>
  <si>
    <t>Kosciusko</t>
  </si>
  <si>
    <t>IN_KOSCIUSKO</t>
  </si>
  <si>
    <t>Lagrange</t>
  </si>
  <si>
    <t>IN_LAGRANGE</t>
  </si>
  <si>
    <t>IN_LAKE</t>
  </si>
  <si>
    <t>La Porte</t>
  </si>
  <si>
    <t>IN_LA PORTE</t>
  </si>
  <si>
    <t>IN_LAWRENCE</t>
  </si>
  <si>
    <t>IN_MADISON</t>
  </si>
  <si>
    <t>IN_MARION</t>
  </si>
  <si>
    <t>IN_MARSHALL</t>
  </si>
  <si>
    <t>IN_MARTIN</t>
  </si>
  <si>
    <t>Miami</t>
  </si>
  <si>
    <t>IN_MIAMI</t>
  </si>
  <si>
    <t>IN_MONROE</t>
  </si>
  <si>
    <t>IN_MONTGOMERY</t>
  </si>
  <si>
    <t>IN_MORGAN</t>
  </si>
  <si>
    <t>IN_NEWTON</t>
  </si>
  <si>
    <t>Noble</t>
  </si>
  <si>
    <t>IN_NOBLE</t>
  </si>
  <si>
    <t>IN_OHIO</t>
  </si>
  <si>
    <t>IN_ORANGE</t>
  </si>
  <si>
    <t>Owen</t>
  </si>
  <si>
    <t>IN_OWEN</t>
  </si>
  <si>
    <t>Parke</t>
  </si>
  <si>
    <t>IN_PARKE</t>
  </si>
  <si>
    <t>IN_PERRY</t>
  </si>
  <si>
    <t>IN_PIKE</t>
  </si>
  <si>
    <t>Porter</t>
  </si>
  <si>
    <t>IN_PORTER</t>
  </si>
  <si>
    <t>Posey</t>
  </si>
  <si>
    <t>IN_POSEY</t>
  </si>
  <si>
    <t>IN_PULASKI</t>
  </si>
  <si>
    <t>IN_PUTNAM</t>
  </si>
  <si>
    <t>IN_RANDOLPH</t>
  </si>
  <si>
    <t>Ripley</t>
  </si>
  <si>
    <t>IN_RIPLEY</t>
  </si>
  <si>
    <t>Rush</t>
  </si>
  <si>
    <t>IN_RUSH</t>
  </si>
  <si>
    <t>St. Joseph</t>
  </si>
  <si>
    <t>IN_ST. JOSEPH</t>
  </si>
  <si>
    <t>IN_SCOTT</t>
  </si>
  <si>
    <t>IN_SHELBY</t>
  </si>
  <si>
    <t>Spencer</t>
  </si>
  <si>
    <t>IN_SPENCER</t>
  </si>
  <si>
    <t>Starke</t>
  </si>
  <si>
    <t>IN_STARKE</t>
  </si>
  <si>
    <t>Steuben</t>
  </si>
  <si>
    <t>IN_STEUBEN</t>
  </si>
  <si>
    <t>Sullivan</t>
  </si>
  <si>
    <t>IN_SULLIVAN</t>
  </si>
  <si>
    <t>Switzerland</t>
  </si>
  <si>
    <t>IN_SWITZERLAND</t>
  </si>
  <si>
    <t>Tippecanoe</t>
  </si>
  <si>
    <t>IN_TIPPECANOE</t>
  </si>
  <si>
    <t>Tipton</t>
  </si>
  <si>
    <t>IN_TIPTON</t>
  </si>
  <si>
    <t>IN_UNION</t>
  </si>
  <si>
    <t>Vanderburgh</t>
  </si>
  <si>
    <t>IN_VANDERBURGH</t>
  </si>
  <si>
    <t>Vermillion</t>
  </si>
  <si>
    <t>IN_VERMILLION</t>
  </si>
  <si>
    <t>Vigo</t>
  </si>
  <si>
    <t>IN_VIGO</t>
  </si>
  <si>
    <t>IN_WABASH</t>
  </si>
  <si>
    <t>IN_WARREN</t>
  </si>
  <si>
    <t>Warrick</t>
  </si>
  <si>
    <t>IN_WARRICK</t>
  </si>
  <si>
    <t>IN_WASHINGTON</t>
  </si>
  <si>
    <t>IN_WAYNE</t>
  </si>
  <si>
    <t>Wells</t>
  </si>
  <si>
    <t>IN_WELLS</t>
  </si>
  <si>
    <t>IN_WHITE</t>
  </si>
  <si>
    <t>Whitley</t>
  </si>
  <si>
    <t>IN_WHITLEY</t>
  </si>
  <si>
    <t>Adair</t>
  </si>
  <si>
    <t>IA_ADAIR</t>
  </si>
  <si>
    <t>IA_ADAMS</t>
  </si>
  <si>
    <t>Allamakee</t>
  </si>
  <si>
    <t>IA_ALLAMAKEE</t>
  </si>
  <si>
    <t>Appanoose</t>
  </si>
  <si>
    <t>IA_APPANOOSE</t>
  </si>
  <si>
    <t>Audubon</t>
  </si>
  <si>
    <t>IA_AUDUBON</t>
  </si>
  <si>
    <t>IA_BENTON</t>
  </si>
  <si>
    <t>Black Hawk</t>
  </si>
  <si>
    <t>IA_BLACK HAWK</t>
  </si>
  <si>
    <t>IA_BOONE</t>
  </si>
  <si>
    <t>Bremer</t>
  </si>
  <si>
    <t>IA_BREMER</t>
  </si>
  <si>
    <t>Buchanan</t>
  </si>
  <si>
    <t>IA_BUCHANAN</t>
  </si>
  <si>
    <t>Buena Vista</t>
  </si>
  <si>
    <t>IA_BUENA VISTA</t>
  </si>
  <si>
    <t>IA_BUTLER</t>
  </si>
  <si>
    <t>IA_CALHOUN</t>
  </si>
  <si>
    <t>IA_CARROLL</t>
  </si>
  <si>
    <t>IA_CASS</t>
  </si>
  <si>
    <t>Cedar</t>
  </si>
  <si>
    <t>IA_CEDAR</t>
  </si>
  <si>
    <t>Cerro Gordo</t>
  </si>
  <si>
    <t>IA_CERRO GORDO</t>
  </si>
  <si>
    <t>IA_CHEROKEE</t>
  </si>
  <si>
    <t>Chickasaw</t>
  </si>
  <si>
    <t>IA_CHICKASAW</t>
  </si>
  <si>
    <t>IA_CLARKE</t>
  </si>
  <si>
    <t>IA_CLAY</t>
  </si>
  <si>
    <t>IA_CLAYTON</t>
  </si>
  <si>
    <t>IA_CLINTON</t>
  </si>
  <si>
    <t>IA_CRAWFORD</t>
  </si>
  <si>
    <t>IA_DALLAS</t>
  </si>
  <si>
    <t>Davis</t>
  </si>
  <si>
    <t>IA_DAVIS</t>
  </si>
  <si>
    <t>IA_DECATUR</t>
  </si>
  <si>
    <t>IA_DELAWARE</t>
  </si>
  <si>
    <t>Des Moines</t>
  </si>
  <si>
    <t>IA_DES MOINES</t>
  </si>
  <si>
    <t>Dickinson</t>
  </si>
  <si>
    <t>IA_DICKINSON</t>
  </si>
  <si>
    <t>Dubuque</t>
  </si>
  <si>
    <t>IA_DUBUQUE</t>
  </si>
  <si>
    <t>Emmet</t>
  </si>
  <si>
    <t>IA_EMMET</t>
  </si>
  <si>
    <t>IA_FAYETTE</t>
  </si>
  <si>
    <t>IA_FLOYD</t>
  </si>
  <si>
    <t>IA_FRANKLIN</t>
  </si>
  <si>
    <t>IA_FREMONT</t>
  </si>
  <si>
    <t>IA_GREENE</t>
  </si>
  <si>
    <t>IA_GRUNDY</t>
  </si>
  <si>
    <t>Guthrie</t>
  </si>
  <si>
    <t>IA_GUTHRIE</t>
  </si>
  <si>
    <t>IA_HAMILTON</t>
  </si>
  <si>
    <t>IA_HANCOCK</t>
  </si>
  <si>
    <t>IA_HARDIN</t>
  </si>
  <si>
    <t>IA_HARRISON</t>
  </si>
  <si>
    <t>IA_HENRY</t>
  </si>
  <si>
    <t>IA_HOWARD</t>
  </si>
  <si>
    <t>IA_HUMBOLDT</t>
  </si>
  <si>
    <t>Ida</t>
  </si>
  <si>
    <t>IA_IDA</t>
  </si>
  <si>
    <t>IA_IOWA</t>
  </si>
  <si>
    <t>IA_JACKSON</t>
  </si>
  <si>
    <t>IA_JASPER</t>
  </si>
  <si>
    <t>IA_JEFFERSON</t>
  </si>
  <si>
    <t>IA_JOHNSON</t>
  </si>
  <si>
    <t>IA_JONES</t>
  </si>
  <si>
    <t>Keokuk</t>
  </si>
  <si>
    <t>IA_KEOKUK</t>
  </si>
  <si>
    <t>Kossuth</t>
  </si>
  <si>
    <t>IA_KOSSUTH</t>
  </si>
  <si>
    <t>IA_LEE</t>
  </si>
  <si>
    <t>Linn</t>
  </si>
  <si>
    <t>IA_LINN</t>
  </si>
  <si>
    <t>Louisa</t>
  </si>
  <si>
    <t>IA_LOUISA</t>
  </si>
  <si>
    <t>Lucas</t>
  </si>
  <si>
    <t>IA_LUCAS</t>
  </si>
  <si>
    <t>Lyon</t>
  </si>
  <si>
    <t>IA_LYON</t>
  </si>
  <si>
    <t>IA_MADISON</t>
  </si>
  <si>
    <t>Mahaska</t>
  </si>
  <si>
    <t>IA_MAHASKA</t>
  </si>
  <si>
    <t>IA_MARION</t>
  </si>
  <si>
    <t>IA_MARSHALL</t>
  </si>
  <si>
    <t>Mills</t>
  </si>
  <si>
    <t>IA_MILLS</t>
  </si>
  <si>
    <t>IA_MITCHELL</t>
  </si>
  <si>
    <t>Monona</t>
  </si>
  <si>
    <t>IA_MONONA</t>
  </si>
  <si>
    <t>IA_MONROE</t>
  </si>
  <si>
    <t>IA_MONTGOMERY</t>
  </si>
  <si>
    <t>Muscatine</t>
  </si>
  <si>
    <t>IA_MUSCATINE</t>
  </si>
  <si>
    <t>O'Brien</t>
  </si>
  <si>
    <t>IA_O'BRIEN</t>
  </si>
  <si>
    <t>IA_OSCEOLA</t>
  </si>
  <si>
    <t>Page</t>
  </si>
  <si>
    <t>IA_PAGE</t>
  </si>
  <si>
    <t>Palo Alto</t>
  </si>
  <si>
    <t>IA_PALO ALTO</t>
  </si>
  <si>
    <t>Plymouth</t>
  </si>
  <si>
    <t>IA_PLYMOUTH</t>
  </si>
  <si>
    <t>Pocahontas</t>
  </si>
  <si>
    <t>IA_POCAHONTAS</t>
  </si>
  <si>
    <t>IA_POLK</t>
  </si>
  <si>
    <t>Pottawattamie</t>
  </si>
  <si>
    <t>IA_POTTAWATTAMIE</t>
  </si>
  <si>
    <t>Poweshiek</t>
  </si>
  <si>
    <t>IA_POWESHIEK</t>
  </si>
  <si>
    <t>Ringgold</t>
  </si>
  <si>
    <t>IA_RINGGOLD</t>
  </si>
  <si>
    <t>Sac</t>
  </si>
  <si>
    <t>IA_SAC</t>
  </si>
  <si>
    <t>IA_SCOTT</t>
  </si>
  <si>
    <t>IA_SHELBY</t>
  </si>
  <si>
    <t>Sioux</t>
  </si>
  <si>
    <t>IA_SIOUX</t>
  </si>
  <si>
    <t>Story</t>
  </si>
  <si>
    <t>IA_STORY</t>
  </si>
  <si>
    <t>Tama</t>
  </si>
  <si>
    <t>IA_TAMA</t>
  </si>
  <si>
    <t>IA_TAYLOR</t>
  </si>
  <si>
    <t>IA_UNION</t>
  </si>
  <si>
    <t>IA_VAN BUREN</t>
  </si>
  <si>
    <t>Wapello</t>
  </si>
  <si>
    <t>IA_WAPELLO</t>
  </si>
  <si>
    <t>IA_WARREN</t>
  </si>
  <si>
    <t>IA_WASHINGTON</t>
  </si>
  <si>
    <t>IA_WAYNE</t>
  </si>
  <si>
    <t>IA_WEBSTER</t>
  </si>
  <si>
    <t>IA_WINNEBAGO</t>
  </si>
  <si>
    <t>Winneshiek</t>
  </si>
  <si>
    <t>IA_WINNESHIEK</t>
  </si>
  <si>
    <t>Woodbury</t>
  </si>
  <si>
    <t>IA_WOODBURY</t>
  </si>
  <si>
    <t>IA_WORTH</t>
  </si>
  <si>
    <t>Wright</t>
  </si>
  <si>
    <t>IA_WRIGHT</t>
  </si>
  <si>
    <t>KS_ALLEN</t>
  </si>
  <si>
    <t>Anderson</t>
  </si>
  <si>
    <t>KS_ANDERSON</t>
  </si>
  <si>
    <t>Atchison</t>
  </si>
  <si>
    <t>KS_ATCHISON</t>
  </si>
  <si>
    <t>Barber</t>
  </si>
  <si>
    <t>KS_BARBER</t>
  </si>
  <si>
    <t>Barton</t>
  </si>
  <si>
    <t>KS_BARTON</t>
  </si>
  <si>
    <t>Bourbon</t>
  </si>
  <si>
    <t>KS_BOURBON</t>
  </si>
  <si>
    <t>KS_BROWN</t>
  </si>
  <si>
    <t>KS_BUTLER</t>
  </si>
  <si>
    <t>Chase</t>
  </si>
  <si>
    <t>KS_CHASE</t>
  </si>
  <si>
    <t>Chautauqua</t>
  </si>
  <si>
    <t>KS_CHAUTAUQUA</t>
  </si>
  <si>
    <t>KS_CHEROKEE</t>
  </si>
  <si>
    <t>KS_CHEYENNE</t>
  </si>
  <si>
    <t>KS_CLARK</t>
  </si>
  <si>
    <t>KS_CLAY</t>
  </si>
  <si>
    <t>Cloud</t>
  </si>
  <si>
    <t>KS_CLOUD</t>
  </si>
  <si>
    <t>Coffey</t>
  </si>
  <si>
    <t>KS_COFFEY</t>
  </si>
  <si>
    <t>Comanche</t>
  </si>
  <si>
    <t>KS_COMANCHE</t>
  </si>
  <si>
    <t>Cowley</t>
  </si>
  <si>
    <t>KS_COWLEY</t>
  </si>
  <si>
    <t>KS_CRAWFORD</t>
  </si>
  <si>
    <t>KS_DECATUR</t>
  </si>
  <si>
    <t>KS_DICKINSON</t>
  </si>
  <si>
    <t>Doniphan</t>
  </si>
  <si>
    <t>KS_DONIPHAN</t>
  </si>
  <si>
    <t>KS_DOUGLAS</t>
  </si>
  <si>
    <t>KS_EDWARDS</t>
  </si>
  <si>
    <t>Elk</t>
  </si>
  <si>
    <t>KS_ELK</t>
  </si>
  <si>
    <t>Ellis</t>
  </si>
  <si>
    <t>KS_ELLIS</t>
  </si>
  <si>
    <t>Ellsworth</t>
  </si>
  <si>
    <t>KS_ELLSWORTH</t>
  </si>
  <si>
    <t>Finney</t>
  </si>
  <si>
    <t>KS_FINNEY</t>
  </si>
  <si>
    <t>KS_FORD</t>
  </si>
  <si>
    <t>KS_FRANKLIN</t>
  </si>
  <si>
    <t>Geary</t>
  </si>
  <si>
    <t>KS_GEARY</t>
  </si>
  <si>
    <t>Gove</t>
  </si>
  <si>
    <t>KS_GOVE</t>
  </si>
  <si>
    <t>KS_GRAHAM</t>
  </si>
  <si>
    <t>KS_GRANT</t>
  </si>
  <si>
    <t>Gray</t>
  </si>
  <si>
    <t>KS_GRAY</t>
  </si>
  <si>
    <t>Greeley</t>
  </si>
  <si>
    <t>KS_GREELEY</t>
  </si>
  <si>
    <t>Greenwood</t>
  </si>
  <si>
    <t>KS_GREENWOOD</t>
  </si>
  <si>
    <t>KS_HAMILTON</t>
  </si>
  <si>
    <t>Harper</t>
  </si>
  <si>
    <t>KS_HARPER</t>
  </si>
  <si>
    <t>Harvey</t>
  </si>
  <si>
    <t>KS_HARVEY</t>
  </si>
  <si>
    <t>Haskell</t>
  </si>
  <si>
    <t>KS_HASKELL</t>
  </si>
  <si>
    <t>Hodgeman</t>
  </si>
  <si>
    <t>KS_HODGEMAN</t>
  </si>
  <si>
    <t>KS_JACKSON</t>
  </si>
  <si>
    <t>KS_JEFFERSON</t>
  </si>
  <si>
    <t>Jewell</t>
  </si>
  <si>
    <t>KS_JEWELL</t>
  </si>
  <si>
    <t>KS_JOHNSON</t>
  </si>
  <si>
    <t>Kearny</t>
  </si>
  <si>
    <t>KS_KEARNY</t>
  </si>
  <si>
    <t>Kingman</t>
  </si>
  <si>
    <t>KS_KINGMAN</t>
  </si>
  <si>
    <t>KS_KIOWA</t>
  </si>
  <si>
    <t>Labette</t>
  </si>
  <si>
    <t>KS_LABETTE</t>
  </si>
  <si>
    <t>Lane</t>
  </si>
  <si>
    <t>KS_LANE</t>
  </si>
  <si>
    <t>Leavenworth</t>
  </si>
  <si>
    <t>KS_LEAVENWORTH</t>
  </si>
  <si>
    <t>KS_LINCOLN</t>
  </si>
  <si>
    <t>KS_LINN</t>
  </si>
  <si>
    <t>KS_LOGAN</t>
  </si>
  <si>
    <t>KS_LYON</t>
  </si>
  <si>
    <t>McPherson</t>
  </si>
  <si>
    <t>KS_MCPHERSON</t>
  </si>
  <si>
    <t>KS_MARION</t>
  </si>
  <si>
    <t>KS_MARSHALL</t>
  </si>
  <si>
    <t>Meade</t>
  </si>
  <si>
    <t>KS_MEADE</t>
  </si>
  <si>
    <t>KS_MIAMI</t>
  </si>
  <si>
    <t>KS_MITCHELL</t>
  </si>
  <si>
    <t>KS_MONTGOMERY</t>
  </si>
  <si>
    <t>Morris</t>
  </si>
  <si>
    <t>KS_MORRIS</t>
  </si>
  <si>
    <t>Morton</t>
  </si>
  <si>
    <t>KS_MORTON</t>
  </si>
  <si>
    <t>Nemaha</t>
  </si>
  <si>
    <t>KS_NEMAHA</t>
  </si>
  <si>
    <t>Neosho</t>
  </si>
  <si>
    <t>KS_NEOSHO</t>
  </si>
  <si>
    <t>Ness</t>
  </si>
  <si>
    <t>KS_NESS</t>
  </si>
  <si>
    <t>Norton</t>
  </si>
  <si>
    <t>KS_NORTON</t>
  </si>
  <si>
    <t>Osage</t>
  </si>
  <si>
    <t>KS_OSAGE</t>
  </si>
  <si>
    <t>Osborne</t>
  </si>
  <si>
    <t>KS_OSBORNE</t>
  </si>
  <si>
    <t>Ottawa</t>
  </si>
  <si>
    <t>KS_OTTAWA</t>
  </si>
  <si>
    <t>Pawnee</t>
  </si>
  <si>
    <t>KS_PAWNEE</t>
  </si>
  <si>
    <t>KS_PHILLIPS</t>
  </si>
  <si>
    <t>Pottawatomie</t>
  </si>
  <si>
    <t>KS_POTTAWATOMIE</t>
  </si>
  <si>
    <t>Pratt</t>
  </si>
  <si>
    <t>KS_PRATT</t>
  </si>
  <si>
    <t>Rawlins</t>
  </si>
  <si>
    <t>KS_RAWLINS</t>
  </si>
  <si>
    <t>Reno</t>
  </si>
  <si>
    <t>KS_RENO</t>
  </si>
  <si>
    <t>Republic</t>
  </si>
  <si>
    <t>KS_REPUBLIC</t>
  </si>
  <si>
    <t>Rice</t>
  </si>
  <si>
    <t>KS_RICE</t>
  </si>
  <si>
    <t>Riley</t>
  </si>
  <si>
    <t>KS_RILEY</t>
  </si>
  <si>
    <t>Rooks</t>
  </si>
  <si>
    <t>KS_ROOKS</t>
  </si>
  <si>
    <t>KS_RUSH</t>
  </si>
  <si>
    <t>KS_RUSSELL</t>
  </si>
  <si>
    <t>KS_SALINE</t>
  </si>
  <si>
    <t>KS_SCOTT</t>
  </si>
  <si>
    <t>KS_SEDGWICK</t>
  </si>
  <si>
    <t>Seward</t>
  </si>
  <si>
    <t>KS_SEWARD</t>
  </si>
  <si>
    <t>Shawnee</t>
  </si>
  <si>
    <t>KS_SHAWNEE</t>
  </si>
  <si>
    <t>Sheridan</t>
  </si>
  <si>
    <t>KS_SHERIDAN</t>
  </si>
  <si>
    <t>Sherman</t>
  </si>
  <si>
    <t>KS_SHERMAN</t>
  </si>
  <si>
    <t>Smith</t>
  </si>
  <si>
    <t>KS_SMITH</t>
  </si>
  <si>
    <t>Stafford</t>
  </si>
  <si>
    <t>KS_STAFFORD</t>
  </si>
  <si>
    <t>Stanton</t>
  </si>
  <si>
    <t>KS_STANTON</t>
  </si>
  <si>
    <t>Stevens</t>
  </si>
  <si>
    <t>KS_STEVENS</t>
  </si>
  <si>
    <t>Sumner</t>
  </si>
  <si>
    <t>KS_SUMNER</t>
  </si>
  <si>
    <t>KS_THOMAS</t>
  </si>
  <si>
    <t>Trego</t>
  </si>
  <si>
    <t>KS_TREGO</t>
  </si>
  <si>
    <t>Wabaunsee</t>
  </si>
  <si>
    <t>KS_WABAUNSEE</t>
  </si>
  <si>
    <t>Wallace</t>
  </si>
  <si>
    <t>KS_WALLACE</t>
  </si>
  <si>
    <t>KS_WASHINGTON</t>
  </si>
  <si>
    <t>Wichita</t>
  </si>
  <si>
    <t>KS_WICHITA</t>
  </si>
  <si>
    <t>Wilson</t>
  </si>
  <si>
    <t>KS_WILSON</t>
  </si>
  <si>
    <t>Woodson</t>
  </si>
  <si>
    <t>KS_WOODSON</t>
  </si>
  <si>
    <t>Wyandotte</t>
  </si>
  <si>
    <t>KS_WYANDOTTE</t>
  </si>
  <si>
    <t>KY_ADAIR</t>
  </si>
  <si>
    <t>KY_ALLEN</t>
  </si>
  <si>
    <t>KY_ANDERSON</t>
  </si>
  <si>
    <t>Ballard</t>
  </si>
  <si>
    <t>KY_BALLARD</t>
  </si>
  <si>
    <t>Barren</t>
  </si>
  <si>
    <t>KY_BARREN</t>
  </si>
  <si>
    <t>Bath</t>
  </si>
  <si>
    <t>KY_BATH</t>
  </si>
  <si>
    <t>Bell</t>
  </si>
  <si>
    <t>KY_BELL</t>
  </si>
  <si>
    <t>KY_BOONE</t>
  </si>
  <si>
    <t>KY_BOURBON</t>
  </si>
  <si>
    <t>Boyd</t>
  </si>
  <si>
    <t>KY_BOYD</t>
  </si>
  <si>
    <t>Boyle</t>
  </si>
  <si>
    <t>KY_BOYLE</t>
  </si>
  <si>
    <t>Bracken</t>
  </si>
  <si>
    <t>KY_BRACKEN</t>
  </si>
  <si>
    <t>Breathitt</t>
  </si>
  <si>
    <t>KY_BREATHITT</t>
  </si>
  <si>
    <t>Breckinridge</t>
  </si>
  <si>
    <t>KY_BRECKINRIDGE</t>
  </si>
  <si>
    <t>Bullitt</t>
  </si>
  <si>
    <t>KY_BULLITT</t>
  </si>
  <si>
    <t>KY_BUTLER</t>
  </si>
  <si>
    <t>Caldwell</t>
  </si>
  <si>
    <t>KY_CALDWELL</t>
  </si>
  <si>
    <t>Calloway</t>
  </si>
  <si>
    <t>KY_CALLOWAY</t>
  </si>
  <si>
    <t>Campbell</t>
  </si>
  <si>
    <t>KY_CAMPBELL</t>
  </si>
  <si>
    <t>Carlisle</t>
  </si>
  <si>
    <t>KY_CARLISLE</t>
  </si>
  <si>
    <t>KY_CARROLL</t>
  </si>
  <si>
    <t>Carter</t>
  </si>
  <si>
    <t>KY_CARTER</t>
  </si>
  <si>
    <t>Casey</t>
  </si>
  <si>
    <t>KY_CASEY</t>
  </si>
  <si>
    <t>KY_CHRISTIAN</t>
  </si>
  <si>
    <t>KY_CLARK</t>
  </si>
  <si>
    <t>KY_CLAY</t>
  </si>
  <si>
    <t>KY_CLINTON</t>
  </si>
  <si>
    <t>KY_CRITTENDEN</t>
  </si>
  <si>
    <t>KY_CUMBERLAND</t>
  </si>
  <si>
    <t>KY_DAVIESS</t>
  </si>
  <si>
    <t>Edmonson</t>
  </si>
  <si>
    <t>KY_EDMONSON</t>
  </si>
  <si>
    <t>Elliott</t>
  </si>
  <si>
    <t>KY_ELLIOTT</t>
  </si>
  <si>
    <t>Estill</t>
  </si>
  <si>
    <t>KY_ESTILL</t>
  </si>
  <si>
    <t>KY_FAYETTE</t>
  </si>
  <si>
    <t>Fleming</t>
  </si>
  <si>
    <t>KY_FLEMING</t>
  </si>
  <si>
    <t>KY_FLOYD</t>
  </si>
  <si>
    <t>KY_FRANKLIN</t>
  </si>
  <si>
    <t>KY_FULTON</t>
  </si>
  <si>
    <t>KY_GALLATIN</t>
  </si>
  <si>
    <t>Garrard</t>
  </si>
  <si>
    <t>KY_GARRARD</t>
  </si>
  <si>
    <t>KY_GRANT</t>
  </si>
  <si>
    <t>Graves</t>
  </si>
  <si>
    <t>KY_GRAVES</t>
  </si>
  <si>
    <t>Grayson</t>
  </si>
  <si>
    <t>KY_GRAYSON</t>
  </si>
  <si>
    <t>Green</t>
  </si>
  <si>
    <t>KY_GREEN</t>
  </si>
  <si>
    <t>Greenup</t>
  </si>
  <si>
    <t>KY_GREENUP</t>
  </si>
  <si>
    <t>KY_HANCOCK</t>
  </si>
  <si>
    <t>KY_HARDIN</t>
  </si>
  <si>
    <t>Harlan</t>
  </si>
  <si>
    <t>KY_HARLAN</t>
  </si>
  <si>
    <t>KY_HARRISON</t>
  </si>
  <si>
    <t>KY_HART</t>
  </si>
  <si>
    <t>KY_HENDERSON</t>
  </si>
  <si>
    <t>KY_HENRY</t>
  </si>
  <si>
    <t>Hickman</t>
  </si>
  <si>
    <t>KY_HICKMAN</t>
  </si>
  <si>
    <t>Hopkins</t>
  </si>
  <si>
    <t>KY_HOPKINS</t>
  </si>
  <si>
    <t>KY_JACKSON</t>
  </si>
  <si>
    <t>KY_JEFFERSON</t>
  </si>
  <si>
    <t>Jessamine</t>
  </si>
  <si>
    <t>KY_JESSAMINE</t>
  </si>
  <si>
    <t>KY_JOHNSON</t>
  </si>
  <si>
    <t>Kenton</t>
  </si>
  <si>
    <t>KY_KENTON</t>
  </si>
  <si>
    <t>Knott</t>
  </si>
  <si>
    <t>KY_KNOTT</t>
  </si>
  <si>
    <t>KY_KNOX</t>
  </si>
  <si>
    <t>Larue</t>
  </si>
  <si>
    <t>KY_LARUE</t>
  </si>
  <si>
    <t>Laurel</t>
  </si>
  <si>
    <t>KY_LAUREL</t>
  </si>
  <si>
    <t>KY_LAWRENCE</t>
  </si>
  <si>
    <t>KY_LEE</t>
  </si>
  <si>
    <t>Leslie</t>
  </si>
  <si>
    <t>KY_LESLIE</t>
  </si>
  <si>
    <t>Letcher</t>
  </si>
  <si>
    <t>KY_LETCHER</t>
  </si>
  <si>
    <t>KY_LEWIS</t>
  </si>
  <si>
    <t>KY_LINCOLN</t>
  </si>
  <si>
    <t>KY_LIVINGSTON</t>
  </si>
  <si>
    <t>KY_LOGAN</t>
  </si>
  <si>
    <t>KY_LYON</t>
  </si>
  <si>
    <t>McCracken</t>
  </si>
  <si>
    <t>KY_MCCRACKEN</t>
  </si>
  <si>
    <t>McCreary</t>
  </si>
  <si>
    <t>KY_MCCREARY</t>
  </si>
  <si>
    <t>KY_MCLEAN</t>
  </si>
  <si>
    <t>KY_MADISON</t>
  </si>
  <si>
    <t>Magoffin</t>
  </si>
  <si>
    <t>KY_MAGOFFIN</t>
  </si>
  <si>
    <t>KY_MARION</t>
  </si>
  <si>
    <t>KY_MARSHALL</t>
  </si>
  <si>
    <t>KY_MARTIN</t>
  </si>
  <si>
    <t>KY_MASON</t>
  </si>
  <si>
    <t>KY_MEADE</t>
  </si>
  <si>
    <t>Menifee</t>
  </si>
  <si>
    <t>KY_MENIFEE</t>
  </si>
  <si>
    <t>KY_MERCER</t>
  </si>
  <si>
    <t>Metcalfe</t>
  </si>
  <si>
    <t>KY_METCALFE</t>
  </si>
  <si>
    <t>KY_MONROE</t>
  </si>
  <si>
    <t>KY_MONTGOMERY</t>
  </si>
  <si>
    <t>KY_MORGAN</t>
  </si>
  <si>
    <t>Muhlenberg</t>
  </si>
  <si>
    <t>KY_MUHLENBERG</t>
  </si>
  <si>
    <t>Nelson</t>
  </si>
  <si>
    <t>KY_NELSON</t>
  </si>
  <si>
    <t>Nicholas</t>
  </si>
  <si>
    <t>KY_NICHOLAS</t>
  </si>
  <si>
    <t>KY_OHIO</t>
  </si>
  <si>
    <t>Oldham</t>
  </si>
  <si>
    <t>KY_OLDHAM</t>
  </si>
  <si>
    <t>KY_OWEN</t>
  </si>
  <si>
    <t>Owsley</t>
  </si>
  <si>
    <t>KY_OWSLEY</t>
  </si>
  <si>
    <t>Pendleton</t>
  </si>
  <si>
    <t>KY_PENDLETON</t>
  </si>
  <si>
    <t>KY_PERRY</t>
  </si>
  <si>
    <t>KY_PIKE</t>
  </si>
  <si>
    <t>Powell</t>
  </si>
  <si>
    <t>KY_POWELL</t>
  </si>
  <si>
    <t>KY_PULASKI</t>
  </si>
  <si>
    <t>Robertson</t>
  </si>
  <si>
    <t>KY_ROBERTSON</t>
  </si>
  <si>
    <t>Rockcastle</t>
  </si>
  <si>
    <t>KY_ROCKCASTLE</t>
  </si>
  <si>
    <t>Rowan</t>
  </si>
  <si>
    <t>KY_ROWAN</t>
  </si>
  <si>
    <t>KY_RUSSELL</t>
  </si>
  <si>
    <t>KY_SCOTT</t>
  </si>
  <si>
    <t>KY_SHELBY</t>
  </si>
  <si>
    <t>Simpson</t>
  </si>
  <si>
    <t>KY_SIMPSON</t>
  </si>
  <si>
    <t>KY_SPENCER</t>
  </si>
  <si>
    <t>KY_TAYLOR</t>
  </si>
  <si>
    <t>Todd</t>
  </si>
  <si>
    <t>KY_TODD</t>
  </si>
  <si>
    <t>Trigg</t>
  </si>
  <si>
    <t>KY_TRIGG</t>
  </si>
  <si>
    <t>Trimble</t>
  </si>
  <si>
    <t>KY_TRIMBLE</t>
  </si>
  <si>
    <t>KY_UNION</t>
  </si>
  <si>
    <t>KY_WARREN</t>
  </si>
  <si>
    <t>KY_WASHINGTON</t>
  </si>
  <si>
    <t>KY_WAYNE</t>
  </si>
  <si>
    <t>KY_WEBSTER</t>
  </si>
  <si>
    <t>KY_WHITLEY</t>
  </si>
  <si>
    <t>Wolfe</t>
  </si>
  <si>
    <t>KY_WOLFE</t>
  </si>
  <si>
    <t>KY_WOODFORD</t>
  </si>
  <si>
    <t>Acadia Parish</t>
  </si>
  <si>
    <t>LA_ACADIA PARISH</t>
  </si>
  <si>
    <t>Allen Parish</t>
  </si>
  <si>
    <t>LA_ALLEN PARISH</t>
  </si>
  <si>
    <t>Ascension Parish</t>
  </si>
  <si>
    <t>LA_ASCENSION PARISH</t>
  </si>
  <si>
    <t>Assumption Parish</t>
  </si>
  <si>
    <t>LA_ASSUMPTION PARISH</t>
  </si>
  <si>
    <t>Avoyelles Parish</t>
  </si>
  <si>
    <t>LA_AVOYELLES PARISH</t>
  </si>
  <si>
    <t>Beauregard Parish</t>
  </si>
  <si>
    <t>LA_BEAUREGARD PARISH</t>
  </si>
  <si>
    <t>Bienville Parish</t>
  </si>
  <si>
    <t>LA_BIENVILLE PARISH</t>
  </si>
  <si>
    <t>Bossier Parish</t>
  </si>
  <si>
    <t>LA_BOSSIER PARISH</t>
  </si>
  <si>
    <t>Caddo Parish</t>
  </si>
  <si>
    <t>LA_CADDO PARISH</t>
  </si>
  <si>
    <t>Calcasieu Parish</t>
  </si>
  <si>
    <t>LA_CALCASIEU PARISH</t>
  </si>
  <si>
    <t>Caldwell Parish</t>
  </si>
  <si>
    <t>LA_CALDWELL PARISH</t>
  </si>
  <si>
    <t>Cameron Parish</t>
  </si>
  <si>
    <t>LA_CAMERON PARISH</t>
  </si>
  <si>
    <t>Catahoula Parish</t>
  </si>
  <si>
    <t>LA_CATAHOULA PARISH</t>
  </si>
  <si>
    <t>Claiborne Parish</t>
  </si>
  <si>
    <t>LA_CLAIBORNE PARISH</t>
  </si>
  <si>
    <t>Concordia Parish</t>
  </si>
  <si>
    <t>LA_CONCORDIA PARISH</t>
  </si>
  <si>
    <t>De Soto Parish</t>
  </si>
  <si>
    <t>LA_DE SOTO PARISH</t>
  </si>
  <si>
    <t>East Baton Rouge Parish</t>
  </si>
  <si>
    <t>LA_EAST BATON ROUGE PARISH</t>
  </si>
  <si>
    <t>East Carroll Parish</t>
  </si>
  <si>
    <t>LA_EAST CARROLL PARISH</t>
  </si>
  <si>
    <t>East Feliciana Parish</t>
  </si>
  <si>
    <t>LA_EAST FELICIANA PARISH</t>
  </si>
  <si>
    <t>Evangeline Parish</t>
  </si>
  <si>
    <t>LA_EVANGELINE PARISH</t>
  </si>
  <si>
    <t>Franklin Parish</t>
  </si>
  <si>
    <t>LA_FRANKLIN PARISH</t>
  </si>
  <si>
    <t>Grant Parish</t>
  </si>
  <si>
    <t>LA_GRANT PARISH</t>
  </si>
  <si>
    <t>Iberia Parish</t>
  </si>
  <si>
    <t>LA_IBERIA PARISH</t>
  </si>
  <si>
    <t>Iberville Parish</t>
  </si>
  <si>
    <t>LA_IBERVILLE PARISH</t>
  </si>
  <si>
    <t>Jackson Parish</t>
  </si>
  <si>
    <t>LA_JACKSON PARISH</t>
  </si>
  <si>
    <t>Jefferson Parish</t>
  </si>
  <si>
    <t>LA_JEFFERSON PARISH</t>
  </si>
  <si>
    <t>Jefferson Davis Parish</t>
  </si>
  <si>
    <t>LA_JEFFERSON DAVIS PARISH</t>
  </si>
  <si>
    <t>Lafayette Parish</t>
  </si>
  <si>
    <t>LA_LAFAYETTE PARISH</t>
  </si>
  <si>
    <t>Lafourche Parish</t>
  </si>
  <si>
    <t>LA_LAFOURCHE PARISH</t>
  </si>
  <si>
    <t>La Salle Parish</t>
  </si>
  <si>
    <t>LA_LA SALLE PARISH</t>
  </si>
  <si>
    <t>Lincoln Parish</t>
  </si>
  <si>
    <t>LA_LINCOLN PARISH</t>
  </si>
  <si>
    <t>Livingston Parish</t>
  </si>
  <si>
    <t>LA_LIVINGSTON PARISH</t>
  </si>
  <si>
    <t>Madison Parish</t>
  </si>
  <si>
    <t>LA_MADISON PARISH</t>
  </si>
  <si>
    <t>Morehouse Parish</t>
  </si>
  <si>
    <t>LA_MOREHOUSE PARISH</t>
  </si>
  <si>
    <t>Natchitoches Parish</t>
  </si>
  <si>
    <t>LA_NATCHITOCHES PARISH</t>
  </si>
  <si>
    <t>Orleans Parish</t>
  </si>
  <si>
    <t>LA_ORLEANS PARISH</t>
  </si>
  <si>
    <t>Ouachita Parish</t>
  </si>
  <si>
    <t>LA_OUACHITA PARISH</t>
  </si>
  <si>
    <t>Plaquemines Parish</t>
  </si>
  <si>
    <t>LA_PLAQUEMINES PARISH</t>
  </si>
  <si>
    <t>Pointe Coupee Parish</t>
  </si>
  <si>
    <t>LA_POINTE COUPEE PARISH</t>
  </si>
  <si>
    <t>Rapides Parish</t>
  </si>
  <si>
    <t>LA_RAPIDES PARISH</t>
  </si>
  <si>
    <t>Red River Parish</t>
  </si>
  <si>
    <t>LA_RED RIVER PARISH</t>
  </si>
  <si>
    <t>Richland Parish</t>
  </si>
  <si>
    <t>LA_RICHLAND PARISH</t>
  </si>
  <si>
    <t>Sabine Parish</t>
  </si>
  <si>
    <t>LA_SABINE PARISH</t>
  </si>
  <si>
    <t>St. Bernard Parish</t>
  </si>
  <si>
    <t>LA_ST. BERNARD PARISH</t>
  </si>
  <si>
    <t>St. Charles Parish</t>
  </si>
  <si>
    <t>LA_ST. CHARLES PARISH</t>
  </si>
  <si>
    <t>St. Helena Parish</t>
  </si>
  <si>
    <t>LA_ST. HELENA PARISH</t>
  </si>
  <si>
    <t>St. James Parish</t>
  </si>
  <si>
    <t>LA_ST. JAMES PARISH</t>
  </si>
  <si>
    <t>St. John the Baptist Parish</t>
  </si>
  <si>
    <t>LA_ST. JOHN THE BAPTIST PARISH</t>
  </si>
  <si>
    <t>St. Landry Parish</t>
  </si>
  <si>
    <t>LA_ST. LANDRY PARISH</t>
  </si>
  <si>
    <t>St. Martin Parish</t>
  </si>
  <si>
    <t>LA_ST. MARTIN PARISH</t>
  </si>
  <si>
    <t>St. Mary Parish</t>
  </si>
  <si>
    <t>LA_ST. MARY PARISH</t>
  </si>
  <si>
    <t>St. Tammany Parish</t>
  </si>
  <si>
    <t>LA_ST. TAMMANY PARISH</t>
  </si>
  <si>
    <t>Tangipahoa Parish</t>
  </si>
  <si>
    <t>LA_TANGIPAHOA PARISH</t>
  </si>
  <si>
    <t>Tensas Parish</t>
  </si>
  <si>
    <t>LA_TENSAS PARISH</t>
  </si>
  <si>
    <t>Terrebonne Parish</t>
  </si>
  <si>
    <t>LA_TERREBONNE PARISH</t>
  </si>
  <si>
    <t>Union Parish</t>
  </si>
  <si>
    <t>LA_UNION PARISH</t>
  </si>
  <si>
    <t>Vermilion Parish</t>
  </si>
  <si>
    <t>LA_VERMILION PARISH</t>
  </si>
  <si>
    <t>Vernon Parish</t>
  </si>
  <si>
    <t>LA_VERNON PARISH</t>
  </si>
  <si>
    <t>Washington Parish</t>
  </si>
  <si>
    <t>LA_WASHINGTON PARISH</t>
  </si>
  <si>
    <t>Webster Parish</t>
  </si>
  <si>
    <t>LA_WEBSTER PARISH</t>
  </si>
  <si>
    <t>West Baton Rouge Parish</t>
  </si>
  <si>
    <t>LA_WEST BATON ROUGE PARISH</t>
  </si>
  <si>
    <t>West Carroll Parish</t>
  </si>
  <si>
    <t>LA_WEST CARROLL PARISH</t>
  </si>
  <si>
    <t>West Feliciana Parish</t>
  </si>
  <si>
    <t>LA_WEST FELICIANA PARISH</t>
  </si>
  <si>
    <t>Winn Parish</t>
  </si>
  <si>
    <t>LA_WINN PARISH</t>
  </si>
  <si>
    <t>Androscoggin</t>
  </si>
  <si>
    <t>ME_ANDROSCOGGIN</t>
  </si>
  <si>
    <t>Aroostook</t>
  </si>
  <si>
    <t>ME_AROOSTOOK</t>
  </si>
  <si>
    <t>ME_CUMBERLAND</t>
  </si>
  <si>
    <t>ME_FRANKLIN</t>
  </si>
  <si>
    <t>ME_HANCOCK</t>
  </si>
  <si>
    <t>Kennebec</t>
  </si>
  <si>
    <t>ME_KENNEBEC</t>
  </si>
  <si>
    <t>ME_KNOX</t>
  </si>
  <si>
    <t>ME_LINCOLN</t>
  </si>
  <si>
    <t>Oxford</t>
  </si>
  <si>
    <t>ME_OXFORD</t>
  </si>
  <si>
    <t>Penobscot</t>
  </si>
  <si>
    <t>ME_PENOBSCOT</t>
  </si>
  <si>
    <t>Piscataquis</t>
  </si>
  <si>
    <t>ME_PISCATAQUIS</t>
  </si>
  <si>
    <t>Sagadahoc</t>
  </si>
  <si>
    <t>ME_SAGADAHOC</t>
  </si>
  <si>
    <t>Somerset</t>
  </si>
  <si>
    <t>ME_SOMERSET</t>
  </si>
  <si>
    <t>Waldo</t>
  </si>
  <si>
    <t>ME_WALDO</t>
  </si>
  <si>
    <t>ME_WASHINGTON</t>
  </si>
  <si>
    <t>York</t>
  </si>
  <si>
    <t>ME_YORK</t>
  </si>
  <si>
    <t>Allegany</t>
  </si>
  <si>
    <t>MD_ALLEGANY</t>
  </si>
  <si>
    <t>Anne Arundel</t>
  </si>
  <si>
    <t>MD_ANNE ARUNDEL</t>
  </si>
  <si>
    <t>Baltimore</t>
  </si>
  <si>
    <t>MD_BALTIMORE</t>
  </si>
  <si>
    <t>Calvert</t>
  </si>
  <si>
    <t>MD_CALVERT</t>
  </si>
  <si>
    <t>Caroline</t>
  </si>
  <si>
    <t>MD_CAROLINE</t>
  </si>
  <si>
    <t>MD_CARROLL</t>
  </si>
  <si>
    <t>Cecil</t>
  </si>
  <si>
    <t>MD_CECIL</t>
  </si>
  <si>
    <t>Charles</t>
  </si>
  <si>
    <t>MD_CHARLES</t>
  </si>
  <si>
    <t>Dorchester</t>
  </si>
  <si>
    <t>MD_DORCHESTER</t>
  </si>
  <si>
    <t>Frederick</t>
  </si>
  <si>
    <t>MD_FREDERICK</t>
  </si>
  <si>
    <t>Garrett</t>
  </si>
  <si>
    <t>MD_GARRETT</t>
  </si>
  <si>
    <t>Harford</t>
  </si>
  <si>
    <t>MD_HARFORD</t>
  </si>
  <si>
    <t>MD_HOWARD</t>
  </si>
  <si>
    <t>MD_KENT</t>
  </si>
  <si>
    <t>MD_MONTGOMERY</t>
  </si>
  <si>
    <t>Prince George's</t>
  </si>
  <si>
    <t>MD_PRINCE GEORGE'S</t>
  </si>
  <si>
    <t>Queen Anne's</t>
  </si>
  <si>
    <t>MD_QUEEN ANNE'S</t>
  </si>
  <si>
    <t>St. Mary's</t>
  </si>
  <si>
    <t>MD_ST. MARY'S</t>
  </si>
  <si>
    <t>MD_SOMERSET</t>
  </si>
  <si>
    <t>MD_TALBOT</t>
  </si>
  <si>
    <t>MD_WASHINGTON</t>
  </si>
  <si>
    <t>Wicomico</t>
  </si>
  <si>
    <t>MD_WICOMICO</t>
  </si>
  <si>
    <t>Worcester</t>
  </si>
  <si>
    <t>MD_WORCESTER</t>
  </si>
  <si>
    <t>Baltimore city</t>
  </si>
  <si>
    <t>MD_BALTIMORE CITY</t>
  </si>
  <si>
    <t>Barnstable</t>
  </si>
  <si>
    <t>MA_BARNSTABLE</t>
  </si>
  <si>
    <t>Berkshire</t>
  </si>
  <si>
    <t>MA_BERKSHIRE</t>
  </si>
  <si>
    <t>Bristol</t>
  </si>
  <si>
    <t>MA_BRISTOL</t>
  </si>
  <si>
    <t>Dukes</t>
  </si>
  <si>
    <t>MA_DUKES</t>
  </si>
  <si>
    <t>Essex</t>
  </si>
  <si>
    <t>MA_ESSEX</t>
  </si>
  <si>
    <t>MA_FRANKLIN</t>
  </si>
  <si>
    <t>Hampden</t>
  </si>
  <si>
    <t>MA_HAMPDEN</t>
  </si>
  <si>
    <t>Hampshire</t>
  </si>
  <si>
    <t>MA_HAMPSHIRE</t>
  </si>
  <si>
    <t>MA_MIDDLESEX</t>
  </si>
  <si>
    <t>Nantucket</t>
  </si>
  <si>
    <t>MA_NANTUCKET</t>
  </si>
  <si>
    <t>Norfolk</t>
  </si>
  <si>
    <t>MA_NORFOLK</t>
  </si>
  <si>
    <t>MA_PLYMOUTH</t>
  </si>
  <si>
    <t>Suffolk</t>
  </si>
  <si>
    <t>MA_SUFFOLK</t>
  </si>
  <si>
    <t>MA_WORCESTER</t>
  </si>
  <si>
    <t>Alcona</t>
  </si>
  <si>
    <t>MI_ALCONA</t>
  </si>
  <si>
    <t>Alger</t>
  </si>
  <si>
    <t>MI_ALGER</t>
  </si>
  <si>
    <t>Allegan</t>
  </si>
  <si>
    <t>MI_ALLEGAN</t>
  </si>
  <si>
    <t>Alpena</t>
  </si>
  <si>
    <t>MI_ALPENA</t>
  </si>
  <si>
    <t>Antrim</t>
  </si>
  <si>
    <t>MI_ANTRIM</t>
  </si>
  <si>
    <t>Arenac</t>
  </si>
  <si>
    <t>MI_ARENAC</t>
  </si>
  <si>
    <t>Baraga</t>
  </si>
  <si>
    <t>MI_BARAGA</t>
  </si>
  <si>
    <t>Barry</t>
  </si>
  <si>
    <t>MI_BARRY</t>
  </si>
  <si>
    <t>MI_BAY</t>
  </si>
  <si>
    <t>Benzie</t>
  </si>
  <si>
    <t>MI_BENZIE</t>
  </si>
  <si>
    <t>MI_BERRIEN</t>
  </si>
  <si>
    <t>Branch</t>
  </si>
  <si>
    <t>MI_BRANCH</t>
  </si>
  <si>
    <t>MI_CALHOUN</t>
  </si>
  <si>
    <t>MI_CASS</t>
  </si>
  <si>
    <t>Charlevoix</t>
  </si>
  <si>
    <t>MI_CHARLEVOIX</t>
  </si>
  <si>
    <t>Cheboygan</t>
  </si>
  <si>
    <t>MI_CHEBOYGAN</t>
  </si>
  <si>
    <t>Chippewa</t>
  </si>
  <si>
    <t>MI_CHIPPEWA</t>
  </si>
  <si>
    <t>Clare</t>
  </si>
  <si>
    <t>MI_CLARE</t>
  </si>
  <si>
    <t>MI_CLINTON</t>
  </si>
  <si>
    <t>MI_CRAWFORD</t>
  </si>
  <si>
    <t>MI_DELTA</t>
  </si>
  <si>
    <t>MI_DICKINSON</t>
  </si>
  <si>
    <t>Eaton</t>
  </si>
  <si>
    <t>MI_EATON</t>
  </si>
  <si>
    <t>MI_EMMET</t>
  </si>
  <si>
    <t>Genesee</t>
  </si>
  <si>
    <t>MI_GENESEE</t>
  </si>
  <si>
    <t>Gladwin</t>
  </si>
  <si>
    <t>MI_GLADWIN</t>
  </si>
  <si>
    <t>Gogebic</t>
  </si>
  <si>
    <t>MI_GOGEBIC</t>
  </si>
  <si>
    <t>Grand Traverse</t>
  </si>
  <si>
    <t>MI_GRAND TRAVERSE</t>
  </si>
  <si>
    <t>Gratiot</t>
  </si>
  <si>
    <t>MI_GRATIOT</t>
  </si>
  <si>
    <t>Hillsdale</t>
  </si>
  <si>
    <t>MI_HILLSDALE</t>
  </si>
  <si>
    <t>Houghton</t>
  </si>
  <si>
    <t>MI_HOUGHTON</t>
  </si>
  <si>
    <t>Huron</t>
  </si>
  <si>
    <t>MI_HURON</t>
  </si>
  <si>
    <t>Ingham</t>
  </si>
  <si>
    <t>MI_INGHAM</t>
  </si>
  <si>
    <t>Ionia</t>
  </si>
  <si>
    <t>MI_IONIA</t>
  </si>
  <si>
    <t>Iosco</t>
  </si>
  <si>
    <t>MI_IOSCO</t>
  </si>
  <si>
    <t>Iron</t>
  </si>
  <si>
    <t>MI_IRON</t>
  </si>
  <si>
    <t>Isabella</t>
  </si>
  <si>
    <t>MI_ISABELLA</t>
  </si>
  <si>
    <t>MI_JACKSON</t>
  </si>
  <si>
    <t>Kalamazoo</t>
  </si>
  <si>
    <t>MI_KALAMAZOO</t>
  </si>
  <si>
    <t>Kalkaska</t>
  </si>
  <si>
    <t>MI_KALKASKA</t>
  </si>
  <si>
    <t>MI_KENT</t>
  </si>
  <si>
    <t>Keweenaw</t>
  </si>
  <si>
    <t>MI_KEWEENAW</t>
  </si>
  <si>
    <t>MI_LAKE</t>
  </si>
  <si>
    <t>Lapeer</t>
  </si>
  <si>
    <t>MI_LAPEER</t>
  </si>
  <si>
    <t>Leelanau</t>
  </si>
  <si>
    <t>MI_LEELANAU</t>
  </si>
  <si>
    <t>Lenawee</t>
  </si>
  <si>
    <t>MI_LENAWEE</t>
  </si>
  <si>
    <t>MI_LIVINGSTON</t>
  </si>
  <si>
    <t>Luce</t>
  </si>
  <si>
    <t>MI_LUCE</t>
  </si>
  <si>
    <t>Mackinac</t>
  </si>
  <si>
    <t>MI_MACKINAC</t>
  </si>
  <si>
    <t>Macomb</t>
  </si>
  <si>
    <t>MI_MACOMB</t>
  </si>
  <si>
    <t>Manistee</t>
  </si>
  <si>
    <t>MI_MANISTEE</t>
  </si>
  <si>
    <t>Marquette</t>
  </si>
  <si>
    <t>MI_MARQUETTE</t>
  </si>
  <si>
    <t>MI_MASON</t>
  </si>
  <si>
    <t>Mecosta</t>
  </si>
  <si>
    <t>MI_MECOSTA</t>
  </si>
  <si>
    <t>Menominee</t>
  </si>
  <si>
    <t>MI_MENOMINEE</t>
  </si>
  <si>
    <t>Midland</t>
  </si>
  <si>
    <t>MI_MIDLAND</t>
  </si>
  <si>
    <t>Missaukee</t>
  </si>
  <si>
    <t>MI_MISSAUKEE</t>
  </si>
  <si>
    <t>MI_MONROE</t>
  </si>
  <si>
    <t>Montcalm</t>
  </si>
  <si>
    <t>MI_MONTCALM</t>
  </si>
  <si>
    <t>Montmorency</t>
  </si>
  <si>
    <t>MI_MONTMORENCY</t>
  </si>
  <si>
    <t>Muskegon</t>
  </si>
  <si>
    <t>MI_MUSKEGON</t>
  </si>
  <si>
    <t>Newaygo</t>
  </si>
  <si>
    <t>MI_NEWAYGO</t>
  </si>
  <si>
    <t>Oakland</t>
  </si>
  <si>
    <t>MI_OAKLAND</t>
  </si>
  <si>
    <t>Oceana</t>
  </si>
  <si>
    <t>MI_OCEANA</t>
  </si>
  <si>
    <t>Ogemaw</t>
  </si>
  <si>
    <t>MI_OGEMAW</t>
  </si>
  <si>
    <t>Ontonagon</t>
  </si>
  <si>
    <t>MI_ONTONAGON</t>
  </si>
  <si>
    <t>MI_OSCEOLA</t>
  </si>
  <si>
    <t>Oscoda</t>
  </si>
  <si>
    <t>MI_OSCODA</t>
  </si>
  <si>
    <t>Otsego</t>
  </si>
  <si>
    <t>MI_OTSEGO</t>
  </si>
  <si>
    <t>MI_OTTAWA</t>
  </si>
  <si>
    <t>Presque Isle</t>
  </si>
  <si>
    <t>MI_PRESQUE ISLE</t>
  </si>
  <si>
    <t>Roscommon</t>
  </si>
  <si>
    <t>MI_ROSCOMMON</t>
  </si>
  <si>
    <t>Saginaw</t>
  </si>
  <si>
    <t>MI_SAGINAW</t>
  </si>
  <si>
    <t>MI_ST. CLAIR</t>
  </si>
  <si>
    <t>MI_ST. JOSEPH</t>
  </si>
  <si>
    <t>Sanilac</t>
  </si>
  <si>
    <t>MI_SANILAC</t>
  </si>
  <si>
    <t>Schoolcraft</t>
  </si>
  <si>
    <t>MI_SCHOOLCRAFT</t>
  </si>
  <si>
    <t>Shiawassee</t>
  </si>
  <si>
    <t>MI_SHIAWASSEE</t>
  </si>
  <si>
    <t>Tuscola</t>
  </si>
  <si>
    <t>MI_TUSCOLA</t>
  </si>
  <si>
    <t>MI_VAN BUREN</t>
  </si>
  <si>
    <t>Washtenaw</t>
  </si>
  <si>
    <t>MI_WASHTENAW</t>
  </si>
  <si>
    <t>MI_WAYNE</t>
  </si>
  <si>
    <t>Wexford</t>
  </si>
  <si>
    <t>MI_WEXFORD</t>
  </si>
  <si>
    <t>Aitkin</t>
  </si>
  <si>
    <t>MN_AITKIN</t>
  </si>
  <si>
    <t>Anoka</t>
  </si>
  <si>
    <t>MN_ANOKA</t>
  </si>
  <si>
    <t>Becker</t>
  </si>
  <si>
    <t>MN_BECKER</t>
  </si>
  <si>
    <t>Beltrami</t>
  </si>
  <si>
    <t>MN_BELTRAMI</t>
  </si>
  <si>
    <t>MN_BENTON</t>
  </si>
  <si>
    <t>Big Stone</t>
  </si>
  <si>
    <t>MN_BIG STONE</t>
  </si>
  <si>
    <t>Blue Earth</t>
  </si>
  <si>
    <t>MN_BLUE EARTH</t>
  </si>
  <si>
    <t>MN_BROWN</t>
  </si>
  <si>
    <t>Carlton</t>
  </si>
  <si>
    <t>MN_CARLTON</t>
  </si>
  <si>
    <t>Carver</t>
  </si>
  <si>
    <t>MN_CARVER</t>
  </si>
  <si>
    <t>MN_CASS</t>
  </si>
  <si>
    <t>MN_CHIPPEWA</t>
  </si>
  <si>
    <t>Chisago</t>
  </si>
  <si>
    <t>MN_CHISAGO</t>
  </si>
  <si>
    <t>MN_CLAY</t>
  </si>
  <si>
    <t>MN_CLEARWATER</t>
  </si>
  <si>
    <t>MN_COOK</t>
  </si>
  <si>
    <t>Cottonwood</t>
  </si>
  <si>
    <t>MN_COTTONWOOD</t>
  </si>
  <si>
    <t>Crow Wing</t>
  </si>
  <si>
    <t>MN_CROW WING</t>
  </si>
  <si>
    <t>Dakota</t>
  </si>
  <si>
    <t>MN_DAKOTA</t>
  </si>
  <si>
    <t>MN_DODGE</t>
  </si>
  <si>
    <t>MN_DOUGLAS</t>
  </si>
  <si>
    <t>Faribault</t>
  </si>
  <si>
    <t>MN_FARIBAULT</t>
  </si>
  <si>
    <t>Fillmore</t>
  </si>
  <si>
    <t>MN_FILLMORE</t>
  </si>
  <si>
    <t>Freeborn</t>
  </si>
  <si>
    <t>MN_FREEBORN</t>
  </si>
  <si>
    <t>Goodhue</t>
  </si>
  <si>
    <t>MN_GOODHUE</t>
  </si>
  <si>
    <t>MN_GRANT</t>
  </si>
  <si>
    <t>Hennepin</t>
  </si>
  <si>
    <t>MN_HENNEPIN</t>
  </si>
  <si>
    <t>MN_HOUSTON</t>
  </si>
  <si>
    <t>Hubbard</t>
  </si>
  <si>
    <t>MN_HUBBARD</t>
  </si>
  <si>
    <t>Isanti</t>
  </si>
  <si>
    <t>MN_ISANTI</t>
  </si>
  <si>
    <t>Itasca</t>
  </si>
  <si>
    <t>MN_ITASCA</t>
  </si>
  <si>
    <t>MN_JACKSON</t>
  </si>
  <si>
    <t>Kanabec</t>
  </si>
  <si>
    <t>MN_KANABEC</t>
  </si>
  <si>
    <t>Kandiyohi</t>
  </si>
  <si>
    <t>MN_KANDIYOHI</t>
  </si>
  <si>
    <t>Kittson</t>
  </si>
  <si>
    <t>MN_KITTSON</t>
  </si>
  <si>
    <t>Koochiching</t>
  </si>
  <si>
    <t>MN_KOOCHICHING</t>
  </si>
  <si>
    <t>Lac qui Parle</t>
  </si>
  <si>
    <t>MN_LAC QUI PARLE</t>
  </si>
  <si>
    <t>MN_LAKE</t>
  </si>
  <si>
    <t>Lake of the Woods</t>
  </si>
  <si>
    <t>MN_LAKE OF THE WOODS</t>
  </si>
  <si>
    <t>Le Sueur</t>
  </si>
  <si>
    <t>MN_LE SUEUR</t>
  </si>
  <si>
    <t>MN_LINCOLN</t>
  </si>
  <si>
    <t>MN_LYON</t>
  </si>
  <si>
    <t>McLeod</t>
  </si>
  <si>
    <t>MN_MCLEOD</t>
  </si>
  <si>
    <t>Mahnomen</t>
  </si>
  <si>
    <t>MN_MAHNOMEN</t>
  </si>
  <si>
    <t>MN_MARSHALL</t>
  </si>
  <si>
    <t>MN_MARTIN</t>
  </si>
  <si>
    <t>Meeker</t>
  </si>
  <si>
    <t>MN_MEEKER</t>
  </si>
  <si>
    <t>Mille Lacs</t>
  </si>
  <si>
    <t>MN_MILLE LACS</t>
  </si>
  <si>
    <t>Morrison</t>
  </si>
  <si>
    <t>MN_MORRISON</t>
  </si>
  <si>
    <t>Mower</t>
  </si>
  <si>
    <t>MN_MOWER</t>
  </si>
  <si>
    <t>MN_MURRAY</t>
  </si>
  <si>
    <t>Nicollet</t>
  </si>
  <si>
    <t>MN_NICOLLET</t>
  </si>
  <si>
    <t>Nobles</t>
  </si>
  <si>
    <t>MN_NOBLES</t>
  </si>
  <si>
    <t>Norman</t>
  </si>
  <si>
    <t>MN_NORMAN</t>
  </si>
  <si>
    <t>Olmsted</t>
  </si>
  <si>
    <t>MN_OLMSTED</t>
  </si>
  <si>
    <t>Otter Tail</t>
  </si>
  <si>
    <t>MN_OTTER TAIL</t>
  </si>
  <si>
    <t>Pennington</t>
  </si>
  <si>
    <t>MN_PENNINGTON</t>
  </si>
  <si>
    <t>Pine</t>
  </si>
  <si>
    <t>MN_PINE</t>
  </si>
  <si>
    <t>Pipestone</t>
  </si>
  <si>
    <t>MN_PIPESTONE</t>
  </si>
  <si>
    <t>MN_POLK</t>
  </si>
  <si>
    <t>MN_POPE</t>
  </si>
  <si>
    <t>Ramsey</t>
  </si>
  <si>
    <t>MN_RAMSEY</t>
  </si>
  <si>
    <t>Red Lake</t>
  </si>
  <si>
    <t>MN_RED LAKE</t>
  </si>
  <si>
    <t>Redwood</t>
  </si>
  <si>
    <t>MN_REDWOOD</t>
  </si>
  <si>
    <t>Renville</t>
  </si>
  <si>
    <t>MN_RENVILLE</t>
  </si>
  <si>
    <t>MN_RICE</t>
  </si>
  <si>
    <t>Rock</t>
  </si>
  <si>
    <t>MN_ROCK</t>
  </si>
  <si>
    <t>Roseau</t>
  </si>
  <si>
    <t>MN_ROSEAU</t>
  </si>
  <si>
    <t>St. Louis</t>
  </si>
  <si>
    <t>MN_ST. LOUIS</t>
  </si>
  <si>
    <t>MN_SCOTT</t>
  </si>
  <si>
    <t>Sherburne</t>
  </si>
  <si>
    <t>MN_SHERBURNE</t>
  </si>
  <si>
    <t>Sibley</t>
  </si>
  <si>
    <t>MN_SIBLEY</t>
  </si>
  <si>
    <t>Stearns</t>
  </si>
  <si>
    <t>MN_STEARNS</t>
  </si>
  <si>
    <t>Steele</t>
  </si>
  <si>
    <t>MN_STEELE</t>
  </si>
  <si>
    <t>MN_STEVENS</t>
  </si>
  <si>
    <t>Swift</t>
  </si>
  <si>
    <t>MN_SWIFT</t>
  </si>
  <si>
    <t>MN_TODD</t>
  </si>
  <si>
    <t>Traverse</t>
  </si>
  <si>
    <t>MN_TRAVERSE</t>
  </si>
  <si>
    <t>Wabasha</t>
  </si>
  <si>
    <t>MN_WABASHA</t>
  </si>
  <si>
    <t>Wadena</t>
  </si>
  <si>
    <t>MN_WADENA</t>
  </si>
  <si>
    <t>Waseca</t>
  </si>
  <si>
    <t>MN_WASECA</t>
  </si>
  <si>
    <t>MN_WASHINGTON</t>
  </si>
  <si>
    <t>Watonwan</t>
  </si>
  <si>
    <t>MN_WATONWAN</t>
  </si>
  <si>
    <t>Wilkin</t>
  </si>
  <si>
    <t>MN_WILKIN</t>
  </si>
  <si>
    <t>Winona</t>
  </si>
  <si>
    <t>MN_WINONA</t>
  </si>
  <si>
    <t>MN_WRIGHT</t>
  </si>
  <si>
    <t>Yellow Medicine</t>
  </si>
  <si>
    <t>MN_YELLOW MEDICINE</t>
  </si>
  <si>
    <t>MS_ADAMS</t>
  </si>
  <si>
    <t>Alcorn</t>
  </si>
  <si>
    <t>MS_ALCORN</t>
  </si>
  <si>
    <t>Amite</t>
  </si>
  <si>
    <t>MS_AMITE</t>
  </si>
  <si>
    <t>Attala</t>
  </si>
  <si>
    <t>MS_ATTALA</t>
  </si>
  <si>
    <t>MS_BENTON</t>
  </si>
  <si>
    <t>Bolivar</t>
  </si>
  <si>
    <t>MS_BOLIVAR</t>
  </si>
  <si>
    <t>MS_CALHOUN</t>
  </si>
  <si>
    <t>MS_CARROLL</t>
  </si>
  <si>
    <t>MS_CHICKASAW</t>
  </si>
  <si>
    <t>MS_CHOCTAW</t>
  </si>
  <si>
    <t>Claiborne</t>
  </si>
  <si>
    <t>MS_CLAIBORNE</t>
  </si>
  <si>
    <t>MS_CLARKE</t>
  </si>
  <si>
    <t>MS_CLAY</t>
  </si>
  <si>
    <t>Coahoma</t>
  </si>
  <si>
    <t>MS_COAHOMA</t>
  </si>
  <si>
    <t>Copiah</t>
  </si>
  <si>
    <t>MS_COPIAH</t>
  </si>
  <si>
    <t>MS_COVINGTON</t>
  </si>
  <si>
    <t>De Soto</t>
  </si>
  <si>
    <t>MS_DE SOTO</t>
  </si>
  <si>
    <t>Forrest</t>
  </si>
  <si>
    <t>MS_FORREST</t>
  </si>
  <si>
    <t>MS_FRANKLIN</t>
  </si>
  <si>
    <t>George</t>
  </si>
  <si>
    <t>MS_GEORGE</t>
  </si>
  <si>
    <t>MS_GREENE</t>
  </si>
  <si>
    <t>Grenada</t>
  </si>
  <si>
    <t>MS_GRENADA</t>
  </si>
  <si>
    <t>MS_HANCOCK</t>
  </si>
  <si>
    <t>MS_HARRISON</t>
  </si>
  <si>
    <t>Hinds</t>
  </si>
  <si>
    <t>MS_HINDS</t>
  </si>
  <si>
    <t>MS_HOLMES</t>
  </si>
  <si>
    <t>Humphreys</t>
  </si>
  <si>
    <t>MS_HUMPHREYS</t>
  </si>
  <si>
    <t>Issaquena</t>
  </si>
  <si>
    <t>MS_ISSAQUENA</t>
  </si>
  <si>
    <t>Itawamba</t>
  </si>
  <si>
    <t>MS_ITAWAMBA</t>
  </si>
  <si>
    <t>MS_JACKSON</t>
  </si>
  <si>
    <t>MS_JASPER</t>
  </si>
  <si>
    <t>MS_JEFFERSON</t>
  </si>
  <si>
    <t>Jefferson Davis</t>
  </si>
  <si>
    <t>MS_JEFFERSON DAVIS</t>
  </si>
  <si>
    <t>MS_JONES</t>
  </si>
  <si>
    <t>Kemper</t>
  </si>
  <si>
    <t>MS_KEMPER</t>
  </si>
  <si>
    <t>MS_LAFAYETTE</t>
  </si>
  <si>
    <t>MS_LAMAR</t>
  </si>
  <si>
    <t>MS_LAUDERDALE</t>
  </si>
  <si>
    <t>MS_LAWRENCE</t>
  </si>
  <si>
    <t>Leake</t>
  </si>
  <si>
    <t>MS_LEAKE</t>
  </si>
  <si>
    <t>MS_LEE</t>
  </si>
  <si>
    <t>Leflore</t>
  </si>
  <si>
    <t>MS_LEFLORE</t>
  </si>
  <si>
    <t>MS_LINCOLN</t>
  </si>
  <si>
    <t>MS_LOWNDES</t>
  </si>
  <si>
    <t>MS_MADISON</t>
  </si>
  <si>
    <t>MS_MARION</t>
  </si>
  <si>
    <t>MS_MARSHALL</t>
  </si>
  <si>
    <t>MS_MONROE</t>
  </si>
  <si>
    <t>MS_MONTGOMERY</t>
  </si>
  <si>
    <t>Neshoba</t>
  </si>
  <si>
    <t>MS_NESHOBA</t>
  </si>
  <si>
    <t>MS_NEWTON</t>
  </si>
  <si>
    <t>Noxubee</t>
  </si>
  <si>
    <t>MS_NOXUBEE</t>
  </si>
  <si>
    <t>Oktibbeha</t>
  </si>
  <si>
    <t>MS_OKTIBBEHA</t>
  </si>
  <si>
    <t>Panola</t>
  </si>
  <si>
    <t>MS_PANOLA</t>
  </si>
  <si>
    <t>Pearl River</t>
  </si>
  <si>
    <t>MS_PEARL RIVER</t>
  </si>
  <si>
    <t>MS_PERRY</t>
  </si>
  <si>
    <t>MS_PIKE</t>
  </si>
  <si>
    <t>Pontotoc</t>
  </si>
  <si>
    <t>MS_PONTOTOC</t>
  </si>
  <si>
    <t>Prentiss</t>
  </si>
  <si>
    <t>MS_PRENTISS</t>
  </si>
  <si>
    <t>MS_QUITMAN</t>
  </si>
  <si>
    <t>Rankin</t>
  </si>
  <si>
    <t>MS_RANKIN</t>
  </si>
  <si>
    <t>MS_SCOTT</t>
  </si>
  <si>
    <t>Sharkey</t>
  </si>
  <si>
    <t>MS_SHARKEY</t>
  </si>
  <si>
    <t>MS_SIMPSON</t>
  </si>
  <si>
    <t>MS_SMITH</t>
  </si>
  <si>
    <t>MS_STONE</t>
  </si>
  <si>
    <t>Sunflower</t>
  </si>
  <si>
    <t>MS_SUNFLOWER</t>
  </si>
  <si>
    <t>Tallahatchie</t>
  </si>
  <si>
    <t>MS_TALLAHATCHIE</t>
  </si>
  <si>
    <t>Tate</t>
  </si>
  <si>
    <t>MS_TATE</t>
  </si>
  <si>
    <t>Tippah</t>
  </si>
  <si>
    <t>MS_TIPPAH</t>
  </si>
  <si>
    <t>Tishomingo</t>
  </si>
  <si>
    <t>MS_TISHOMINGO</t>
  </si>
  <si>
    <t>Tunica</t>
  </si>
  <si>
    <t>MS_TUNICA</t>
  </si>
  <si>
    <t>MS_UNION</t>
  </si>
  <si>
    <t>Walthall</t>
  </si>
  <si>
    <t>MS_WALTHALL</t>
  </si>
  <si>
    <t>MS_WARREN</t>
  </si>
  <si>
    <t>MS_WASHINGTON</t>
  </si>
  <si>
    <t>MS_WAYNE</t>
  </si>
  <si>
    <t>MS_WEBSTER</t>
  </si>
  <si>
    <t>MS_WILKINSON</t>
  </si>
  <si>
    <t>MS_WINSTON</t>
  </si>
  <si>
    <t>Yalobusha</t>
  </si>
  <si>
    <t>MS_YALOBUSHA</t>
  </si>
  <si>
    <t>Yazoo</t>
  </si>
  <si>
    <t>MS_YAZOO</t>
  </si>
  <si>
    <t>MO_ADAIR</t>
  </si>
  <si>
    <t>Andrew</t>
  </si>
  <si>
    <t>MO_ANDREW</t>
  </si>
  <si>
    <t>MO_ATCHISON</t>
  </si>
  <si>
    <t>Audrain</t>
  </si>
  <si>
    <t>MO_AUDRAIN</t>
  </si>
  <si>
    <t>MO_BARRY</t>
  </si>
  <si>
    <t>MO_BARTON</t>
  </si>
  <si>
    <t>Bates</t>
  </si>
  <si>
    <t>MO_BATES</t>
  </si>
  <si>
    <t>MO_BENTON</t>
  </si>
  <si>
    <t>Bollinger</t>
  </si>
  <si>
    <t>MO_BOLLINGER</t>
  </si>
  <si>
    <t>MO_BOONE</t>
  </si>
  <si>
    <t>MO_BUCHANAN</t>
  </si>
  <si>
    <t>MO_BUTLER</t>
  </si>
  <si>
    <t>MO_CALDWELL</t>
  </si>
  <si>
    <t>Callaway</t>
  </si>
  <si>
    <t>MO_CALLAWAY</t>
  </si>
  <si>
    <t>MO_CAMDEN</t>
  </si>
  <si>
    <t>Cape Girardeau</t>
  </si>
  <si>
    <t>MO_CAPE GIRARDEAU</t>
  </si>
  <si>
    <t>MO_CARROLL</t>
  </si>
  <si>
    <t>MO_CARTER</t>
  </si>
  <si>
    <t>MO_CASS</t>
  </si>
  <si>
    <t>MO_CEDAR</t>
  </si>
  <si>
    <t>Chariton</t>
  </si>
  <si>
    <t>MO_CHARITON</t>
  </si>
  <si>
    <t>MO_CHRISTIAN</t>
  </si>
  <si>
    <t>MO_CLARK</t>
  </si>
  <si>
    <t>MO_CLAY</t>
  </si>
  <si>
    <t>MO_CLINTON</t>
  </si>
  <si>
    <t>Cole</t>
  </si>
  <si>
    <t>MO_COLE</t>
  </si>
  <si>
    <t>Cooper</t>
  </si>
  <si>
    <t>MO_COOPER</t>
  </si>
  <si>
    <t>MO_CRAWFORD</t>
  </si>
  <si>
    <t>MO_DADE</t>
  </si>
  <si>
    <t>MO_DALLAS</t>
  </si>
  <si>
    <t>MO_DAVIESS</t>
  </si>
  <si>
    <t>MO_DEKALB</t>
  </si>
  <si>
    <t>Dent</t>
  </si>
  <si>
    <t>MO_DENT</t>
  </si>
  <si>
    <t>MO_DOUGLAS</t>
  </si>
  <si>
    <t>Dunklin</t>
  </si>
  <si>
    <t>MO_DUNKLIN</t>
  </si>
  <si>
    <t>MO_FRANKLIN</t>
  </si>
  <si>
    <t>Gasconade</t>
  </si>
  <si>
    <t>MO_GASCONADE</t>
  </si>
  <si>
    <t>Gentry</t>
  </si>
  <si>
    <t>MO_GENTRY</t>
  </si>
  <si>
    <t>MO_GREENE</t>
  </si>
  <si>
    <t>MO_GRUNDY</t>
  </si>
  <si>
    <t>MO_HARRISON</t>
  </si>
  <si>
    <t>MO_HENRY</t>
  </si>
  <si>
    <t>Hickory</t>
  </si>
  <si>
    <t>MO_HICKORY</t>
  </si>
  <si>
    <t>Holt</t>
  </si>
  <si>
    <t>MO_HOLT</t>
  </si>
  <si>
    <t>MO_HOWARD</t>
  </si>
  <si>
    <t>Howell</t>
  </si>
  <si>
    <t>MO_HOWELL</t>
  </si>
  <si>
    <t>MO_IRON</t>
  </si>
  <si>
    <t>MO_JACKSON</t>
  </si>
  <si>
    <t>MO_JASPER</t>
  </si>
  <si>
    <t>MO_JEFFERSON</t>
  </si>
  <si>
    <t>MO_JOHNSON</t>
  </si>
  <si>
    <t>MO_KNOX</t>
  </si>
  <si>
    <t>Laclede</t>
  </si>
  <si>
    <t>MO_LACLEDE</t>
  </si>
  <si>
    <t>MO_LAFAYETTE</t>
  </si>
  <si>
    <t>MO_LAWRENCE</t>
  </si>
  <si>
    <t>MO_LEWIS</t>
  </si>
  <si>
    <t>MO_LINCOLN</t>
  </si>
  <si>
    <t>MO_LINN</t>
  </si>
  <si>
    <t>MO_LIVINGSTON</t>
  </si>
  <si>
    <t>McDonald</t>
  </si>
  <si>
    <t>MO_MCDONALD</t>
  </si>
  <si>
    <t>MO_MACON</t>
  </si>
  <si>
    <t>MO_MADISON</t>
  </si>
  <si>
    <t>Maries</t>
  </si>
  <si>
    <t>MO_MARIES</t>
  </si>
  <si>
    <t>MO_MARION</t>
  </si>
  <si>
    <t>MO_MERCER</t>
  </si>
  <si>
    <t>MO_MILLER</t>
  </si>
  <si>
    <t>MO_MISSISSIPPI</t>
  </si>
  <si>
    <t>Moniteau</t>
  </si>
  <si>
    <t>MO_MONITEAU</t>
  </si>
  <si>
    <t>MO_MONROE</t>
  </si>
  <si>
    <t>MO_MONTGOMERY</t>
  </si>
  <si>
    <t>MO_MORGAN</t>
  </si>
  <si>
    <t>New Madrid</t>
  </si>
  <si>
    <t>MO_NEW MADRID</t>
  </si>
  <si>
    <t>MO_NEWTON</t>
  </si>
  <si>
    <t>Nodaway</t>
  </si>
  <si>
    <t>MO_NODAWAY</t>
  </si>
  <si>
    <t>MO_OREGON</t>
  </si>
  <si>
    <t>MO_OSAGE</t>
  </si>
  <si>
    <t>Ozark</t>
  </si>
  <si>
    <t>MO_OZARK</t>
  </si>
  <si>
    <t>Pemiscot</t>
  </si>
  <si>
    <t>MO_PEMISCOT</t>
  </si>
  <si>
    <t>MO_PERRY</t>
  </si>
  <si>
    <t>Pettis</t>
  </si>
  <si>
    <t>MO_PETTIS</t>
  </si>
  <si>
    <t>Phelps</t>
  </si>
  <si>
    <t>MO_PHELPS</t>
  </si>
  <si>
    <t>MO_PIKE</t>
  </si>
  <si>
    <t>Platte</t>
  </si>
  <si>
    <t>MO_PLATTE</t>
  </si>
  <si>
    <t>MO_POLK</t>
  </si>
  <si>
    <t>MO_PULASKI</t>
  </si>
  <si>
    <t>MO_PUTNAM</t>
  </si>
  <si>
    <t>Ralls</t>
  </si>
  <si>
    <t>MO_RALLS</t>
  </si>
  <si>
    <t>MO_RANDOLPH</t>
  </si>
  <si>
    <t>Ray</t>
  </si>
  <si>
    <t>MO_RAY</t>
  </si>
  <si>
    <t>Reynolds</t>
  </si>
  <si>
    <t>MO_REYNOLDS</t>
  </si>
  <si>
    <t>MO_RIPLEY</t>
  </si>
  <si>
    <t>St. Charles</t>
  </si>
  <si>
    <t>MO_ST. CHARLES</t>
  </si>
  <si>
    <t>MO_ST. CLAIR</t>
  </si>
  <si>
    <t>Ste. Genevieve</t>
  </si>
  <si>
    <t>MO_STE. GENEVIEVE</t>
  </si>
  <si>
    <t>St. Francois</t>
  </si>
  <si>
    <t>MO_ST. FRANCOIS</t>
  </si>
  <si>
    <t>MO_ST. LOUIS</t>
  </si>
  <si>
    <t>MO_SALINE</t>
  </si>
  <si>
    <t>MO_SCHUYLER</t>
  </si>
  <si>
    <t>Scotland</t>
  </si>
  <si>
    <t>MO_SCOTLAND</t>
  </si>
  <si>
    <t>MO_SCOTT</t>
  </si>
  <si>
    <t>Shannon</t>
  </si>
  <si>
    <t>MO_SHANNON</t>
  </si>
  <si>
    <t>MO_SHELBY</t>
  </si>
  <si>
    <t>Stoddard</t>
  </si>
  <si>
    <t>MO_STODDARD</t>
  </si>
  <si>
    <t>MO_STONE</t>
  </si>
  <si>
    <t>MO_SULLIVAN</t>
  </si>
  <si>
    <t>Taney</t>
  </si>
  <si>
    <t>MO_TANEY</t>
  </si>
  <si>
    <t>MO_TEXAS</t>
  </si>
  <si>
    <t>Vernon</t>
  </si>
  <si>
    <t>MO_VERNON</t>
  </si>
  <si>
    <t>MO_WARREN</t>
  </si>
  <si>
    <t>MO_WASHINGTON</t>
  </si>
  <si>
    <t>MO_WAYNE</t>
  </si>
  <si>
    <t>MO_WEBSTER</t>
  </si>
  <si>
    <t>MO_WORTH</t>
  </si>
  <si>
    <t>MO_WRIGHT</t>
  </si>
  <si>
    <t>St. Louis city</t>
  </si>
  <si>
    <t>MO_ST. LOUIS CITY</t>
  </si>
  <si>
    <t>Beaverhead</t>
  </si>
  <si>
    <t>MT_BEAVERHEAD</t>
  </si>
  <si>
    <t>Big Horn</t>
  </si>
  <si>
    <t>MT_BIG HORN</t>
  </si>
  <si>
    <t>MT_BLAINE</t>
  </si>
  <si>
    <t>Broadwater</t>
  </si>
  <si>
    <t>MT_BROADWATER</t>
  </si>
  <si>
    <t>Carbon</t>
  </si>
  <si>
    <t>MT_CARBON</t>
  </si>
  <si>
    <t>MT_CARTER</t>
  </si>
  <si>
    <t>Cascade</t>
  </si>
  <si>
    <t>MT_CASCADE</t>
  </si>
  <si>
    <t>Chouteau</t>
  </si>
  <si>
    <t>MT_CHOUTEAU</t>
  </si>
  <si>
    <t>MT_CUSTER</t>
  </si>
  <si>
    <t>Daniels</t>
  </si>
  <si>
    <t>MT_DANIELS</t>
  </si>
  <si>
    <t>MT_DAWSON</t>
  </si>
  <si>
    <t>Deer Lodge</t>
  </si>
  <si>
    <t>MT_DEER LODGE</t>
  </si>
  <si>
    <t>Fallon</t>
  </si>
  <si>
    <t>MT_FALLON</t>
  </si>
  <si>
    <t>Fergus</t>
  </si>
  <si>
    <t>MT_FERGUS</t>
  </si>
  <si>
    <t>Flathead</t>
  </si>
  <si>
    <t>MT_FLATHEAD</t>
  </si>
  <si>
    <t>MT_GALLATIN</t>
  </si>
  <si>
    <t>MT_GARFIELD</t>
  </si>
  <si>
    <t>Glacier</t>
  </si>
  <si>
    <t>MT_GLACIER</t>
  </si>
  <si>
    <t>Golden Valley</t>
  </si>
  <si>
    <t>MT_GOLDEN VALLEY</t>
  </si>
  <si>
    <t>Granite</t>
  </si>
  <si>
    <t>MT_GRANITE</t>
  </si>
  <si>
    <t>Hill</t>
  </si>
  <si>
    <t>MT_HILL</t>
  </si>
  <si>
    <t>MT_JEFFERSON</t>
  </si>
  <si>
    <t>Judith Basin</t>
  </si>
  <si>
    <t>MT_JUDITH BASIN</t>
  </si>
  <si>
    <t>MT_LAKE</t>
  </si>
  <si>
    <t>Lewis and Clark</t>
  </si>
  <si>
    <t>MT_LEWIS AND CLARK</t>
  </si>
  <si>
    <t>MT_LIBERTY</t>
  </si>
  <si>
    <t>MT_LINCOLN</t>
  </si>
  <si>
    <t>McCone</t>
  </si>
  <si>
    <t>MT_MCCONE</t>
  </si>
  <si>
    <t>MT_MADISON</t>
  </si>
  <si>
    <t>Meagher</t>
  </si>
  <si>
    <t>MT_MEAGHER</t>
  </si>
  <si>
    <t>MT_MINERAL</t>
  </si>
  <si>
    <t>Missoula</t>
  </si>
  <si>
    <t>MT_MISSOULA</t>
  </si>
  <si>
    <t>Musselshell</t>
  </si>
  <si>
    <t>MT_MUSSELSHELL</t>
  </si>
  <si>
    <t>MT_PARK</t>
  </si>
  <si>
    <t>Petroleum</t>
  </si>
  <si>
    <t>MT_PETROLEUM</t>
  </si>
  <si>
    <t>MT_PHILLIPS</t>
  </si>
  <si>
    <t>Pondera</t>
  </si>
  <si>
    <t>MT_PONDERA</t>
  </si>
  <si>
    <t>Powder River</t>
  </si>
  <si>
    <t>MT_POWDER RIVER</t>
  </si>
  <si>
    <t>MT_POWELL</t>
  </si>
  <si>
    <t>MT_PRAIRIE</t>
  </si>
  <si>
    <t>Ravalli</t>
  </si>
  <si>
    <t>MT_RAVALLI</t>
  </si>
  <si>
    <t>MT_RICHLAND</t>
  </si>
  <si>
    <t>Roosevelt</t>
  </si>
  <si>
    <t>MT_ROOSEVELT</t>
  </si>
  <si>
    <t>Rosebud</t>
  </si>
  <si>
    <t>MT_ROSEBUD</t>
  </si>
  <si>
    <t>Sanders</t>
  </si>
  <si>
    <t>MT_SANDERS</t>
  </si>
  <si>
    <t>MT_SHERIDAN</t>
  </si>
  <si>
    <t>Silver Bow</t>
  </si>
  <si>
    <t>MT_SILVER BOW</t>
  </si>
  <si>
    <t>Stillwater</t>
  </si>
  <si>
    <t>MT_STILLWATER</t>
  </si>
  <si>
    <t>Sweet Grass</t>
  </si>
  <si>
    <t>MT_SWEET GRASS</t>
  </si>
  <si>
    <t>MT_TETON</t>
  </si>
  <si>
    <t>Toole</t>
  </si>
  <si>
    <t>MT_TOOLE</t>
  </si>
  <si>
    <t>Treasure</t>
  </si>
  <si>
    <t>MT_TREASURE</t>
  </si>
  <si>
    <t>MT_VALLEY</t>
  </si>
  <si>
    <t>Wheatland</t>
  </si>
  <si>
    <t>MT_WHEATLAND</t>
  </si>
  <si>
    <t>Wibaux</t>
  </si>
  <si>
    <t>MT_WIBAUX</t>
  </si>
  <si>
    <t>Yellowstone</t>
  </si>
  <si>
    <t>MT_YELLOWSTONE</t>
  </si>
  <si>
    <t>Yellowstone National Park</t>
  </si>
  <si>
    <t>MT_YELLOWSTONE NATIONAL PARK</t>
  </si>
  <si>
    <t>NE_ADAMS</t>
  </si>
  <si>
    <t>Antelope</t>
  </si>
  <si>
    <t>NE_ANTELOPE</t>
  </si>
  <si>
    <t>Arthur</t>
  </si>
  <si>
    <t>NE_ARTHUR</t>
  </si>
  <si>
    <t>Banner</t>
  </si>
  <si>
    <t>NE_BANNER</t>
  </si>
  <si>
    <t>NE_BLAINE</t>
  </si>
  <si>
    <t>NE_BOONE</t>
  </si>
  <si>
    <t>Box Butte</t>
  </si>
  <si>
    <t>NE_BOX BUTTE</t>
  </si>
  <si>
    <t>NE_BOYD</t>
  </si>
  <si>
    <t>NE_BROWN</t>
  </si>
  <si>
    <t>Buffalo</t>
  </si>
  <si>
    <t>NE_BUFFALO</t>
  </si>
  <si>
    <t>Burt</t>
  </si>
  <si>
    <t>NE_BURT</t>
  </si>
  <si>
    <t>NE_BUTLER</t>
  </si>
  <si>
    <t>NE_CASS</t>
  </si>
  <si>
    <t>NE_CEDAR</t>
  </si>
  <si>
    <t>NE_CHASE</t>
  </si>
  <si>
    <t>Cherry</t>
  </si>
  <si>
    <t>NE_CHERRY</t>
  </si>
  <si>
    <t>NE_CHEYENNE</t>
  </si>
  <si>
    <t>NE_CLAY</t>
  </si>
  <si>
    <t>Colfax</t>
  </si>
  <si>
    <t>NE_COLFAX</t>
  </si>
  <si>
    <t>Cuming</t>
  </si>
  <si>
    <t>NE_CUMING</t>
  </si>
  <si>
    <t>NE_CUSTER</t>
  </si>
  <si>
    <t>NE_DAKOTA</t>
  </si>
  <si>
    <t>Dawes</t>
  </si>
  <si>
    <t>NE_DAWES</t>
  </si>
  <si>
    <t>NE_DAWSON</t>
  </si>
  <si>
    <t>Deuel</t>
  </si>
  <si>
    <t>NE_DEUEL</t>
  </si>
  <si>
    <t>Dixon</t>
  </si>
  <si>
    <t>NE_DIXON</t>
  </si>
  <si>
    <t>NE_DODGE</t>
  </si>
  <si>
    <t>NE_DOUGLAS</t>
  </si>
  <si>
    <t>Dundy</t>
  </si>
  <si>
    <t>NE_DUNDY</t>
  </si>
  <si>
    <t>NE_FILLMORE</t>
  </si>
  <si>
    <t>NE_FRANKLIN</t>
  </si>
  <si>
    <t>Frontier</t>
  </si>
  <si>
    <t>NE_FRONTIER</t>
  </si>
  <si>
    <t>Furnas</t>
  </si>
  <si>
    <t>NE_FURNAS</t>
  </si>
  <si>
    <t>Gage</t>
  </si>
  <si>
    <t>NE_GAGE</t>
  </si>
  <si>
    <t>Garden</t>
  </si>
  <si>
    <t>NE_GARDEN</t>
  </si>
  <si>
    <t>NE_GARFIELD</t>
  </si>
  <si>
    <t>Gosper</t>
  </si>
  <si>
    <t>NE_GOSPER</t>
  </si>
  <si>
    <t>NE_GRANT</t>
  </si>
  <si>
    <t>NE_GREELEY</t>
  </si>
  <si>
    <t>NE_HALL</t>
  </si>
  <si>
    <t>NE_HAMILTON</t>
  </si>
  <si>
    <t>NE_HARLAN</t>
  </si>
  <si>
    <t>Hayes</t>
  </si>
  <si>
    <t>NE_HAYES</t>
  </si>
  <si>
    <t>Hitchcock</t>
  </si>
  <si>
    <t>NE_HITCHCOCK</t>
  </si>
  <si>
    <t>NE_HOLT</t>
  </si>
  <si>
    <t>Hooker</t>
  </si>
  <si>
    <t>NE_HOOKER</t>
  </si>
  <si>
    <t>NE_HOWARD</t>
  </si>
  <si>
    <t>NE_JEFFERSON</t>
  </si>
  <si>
    <t>NE_JOHNSON</t>
  </si>
  <si>
    <t>Kearney</t>
  </si>
  <si>
    <t>NE_KEARNEY</t>
  </si>
  <si>
    <t>Keith</t>
  </si>
  <si>
    <t>NE_KEITH</t>
  </si>
  <si>
    <t>Keya Paha</t>
  </si>
  <si>
    <t>NE_KEYA PAHA</t>
  </si>
  <si>
    <t>Kimball</t>
  </si>
  <si>
    <t>NE_KIMBALL</t>
  </si>
  <si>
    <t>NE_KNOX</t>
  </si>
  <si>
    <t>Lancaster</t>
  </si>
  <si>
    <t>NE_LANCASTER</t>
  </si>
  <si>
    <t>NE_LINCOLN</t>
  </si>
  <si>
    <t>NE_LOGAN</t>
  </si>
  <si>
    <t>Loup</t>
  </si>
  <si>
    <t>NE_LOUP</t>
  </si>
  <si>
    <t>NE_MCPHERSON</t>
  </si>
  <si>
    <t>NE_MADISON</t>
  </si>
  <si>
    <t>Merrick</t>
  </si>
  <si>
    <t>NE_MERRICK</t>
  </si>
  <si>
    <t>Morrill</t>
  </si>
  <si>
    <t>NE_MORRILL</t>
  </si>
  <si>
    <t>Nance</t>
  </si>
  <si>
    <t>NE_NANCE</t>
  </si>
  <si>
    <t>NE_NEMAHA</t>
  </si>
  <si>
    <t>Nuckolls</t>
  </si>
  <si>
    <t>NE_NUCKOLLS</t>
  </si>
  <si>
    <t>Otoe</t>
  </si>
  <si>
    <t>NE_OTOE</t>
  </si>
  <si>
    <t>NE_PAWNEE</t>
  </si>
  <si>
    <t>Perkins</t>
  </si>
  <si>
    <t>NE_PERKINS</t>
  </si>
  <si>
    <t>NE_PHELPS</t>
  </si>
  <si>
    <t>NE_PIERCE</t>
  </si>
  <si>
    <t>NE_PLATTE</t>
  </si>
  <si>
    <t>NE_POLK</t>
  </si>
  <si>
    <t>Red Willow</t>
  </si>
  <si>
    <t>NE_RED WILLOW</t>
  </si>
  <si>
    <t>Richardson</t>
  </si>
  <si>
    <t>NE_RICHARDSON</t>
  </si>
  <si>
    <t>NE_ROCK</t>
  </si>
  <si>
    <t>NE_SALINE</t>
  </si>
  <si>
    <t>Sarpy</t>
  </si>
  <si>
    <t>NE_SARPY</t>
  </si>
  <si>
    <t>Saunders</t>
  </si>
  <si>
    <t>NE_SAUNDERS</t>
  </si>
  <si>
    <t>Scotts Bluff</t>
  </si>
  <si>
    <t>NE_SCOTTS BLUFF</t>
  </si>
  <si>
    <t>NE_SEWARD</t>
  </si>
  <si>
    <t>NE_SHERIDAN</t>
  </si>
  <si>
    <t>NE_SHERMAN</t>
  </si>
  <si>
    <t>NE_SIOUX</t>
  </si>
  <si>
    <t>NE_STANTON</t>
  </si>
  <si>
    <t>Thayer</t>
  </si>
  <si>
    <t>NE_THAYER</t>
  </si>
  <si>
    <t>NE_THOMAS</t>
  </si>
  <si>
    <t>Thurston</t>
  </si>
  <si>
    <t>NE_THURSTON</t>
  </si>
  <si>
    <t>NE_VALLEY</t>
  </si>
  <si>
    <t>NE_WASHINGTON</t>
  </si>
  <si>
    <t>NE_WAYNE</t>
  </si>
  <si>
    <t>NE_WEBSTER</t>
  </si>
  <si>
    <t>NE_WHEELER</t>
  </si>
  <si>
    <t>NE_YORK</t>
  </si>
  <si>
    <t>Churchill</t>
  </si>
  <si>
    <t>NV_CHURCHILL</t>
  </si>
  <si>
    <t>NV_CLARK</t>
  </si>
  <si>
    <t>NV_DOUGLAS</t>
  </si>
  <si>
    <t>Elko</t>
  </si>
  <si>
    <t>NV_ELKO</t>
  </si>
  <si>
    <t>Esmeralda</t>
  </si>
  <si>
    <t>NV_ESMERALDA</t>
  </si>
  <si>
    <t>Eureka</t>
  </si>
  <si>
    <t>NV_EUREKA</t>
  </si>
  <si>
    <t>NV_HUMBOLDT</t>
  </si>
  <si>
    <t>Lander</t>
  </si>
  <si>
    <t>NV_LANDER</t>
  </si>
  <si>
    <t>NV_LINCOLN</t>
  </si>
  <si>
    <t>NV_LYON</t>
  </si>
  <si>
    <t>NV_MINERAL</t>
  </si>
  <si>
    <t>Nye</t>
  </si>
  <si>
    <t>NV_NYE</t>
  </si>
  <si>
    <t>Pershing</t>
  </si>
  <si>
    <t>NV_PERSHING</t>
  </si>
  <si>
    <t>Storey</t>
  </si>
  <si>
    <t>NV_STOREY</t>
  </si>
  <si>
    <t>Washoe</t>
  </si>
  <si>
    <t>NV_WASHOE</t>
  </si>
  <si>
    <t>White Pine</t>
  </si>
  <si>
    <t>NV_WHITE PINE</t>
  </si>
  <si>
    <t>Carson City</t>
  </si>
  <si>
    <t>NV_CARSON CITY</t>
  </si>
  <si>
    <t>Belknap</t>
  </si>
  <si>
    <t>NH_BELKNAP</t>
  </si>
  <si>
    <t>NH_CARROLL</t>
  </si>
  <si>
    <t>Cheshire</t>
  </si>
  <si>
    <t>NH_CHESHIRE</t>
  </si>
  <si>
    <t>Coos</t>
  </si>
  <si>
    <t>NH_COOS</t>
  </si>
  <si>
    <t>Grafton</t>
  </si>
  <si>
    <t>NH_GRAFTON</t>
  </si>
  <si>
    <t>NH_HILLSBOROUGH</t>
  </si>
  <si>
    <t>Merrimack</t>
  </si>
  <si>
    <t>NH_MERRIMACK</t>
  </si>
  <si>
    <t>Rockingham</t>
  </si>
  <si>
    <t>NH_ROCKINGHAM</t>
  </si>
  <si>
    <t>Strafford</t>
  </si>
  <si>
    <t>NH_STRAFFORD</t>
  </si>
  <si>
    <t>NH_SULLIVAN</t>
  </si>
  <si>
    <t>Atlantic</t>
  </si>
  <si>
    <t>NJ_ATLANTIC</t>
  </si>
  <si>
    <t>Bergen</t>
  </si>
  <si>
    <t>NJ_BERGEN</t>
  </si>
  <si>
    <t>Burlington</t>
  </si>
  <si>
    <t>NJ_BURLINGTON</t>
  </si>
  <si>
    <t>NJ_CAMDEN</t>
  </si>
  <si>
    <t>Cape May</t>
  </si>
  <si>
    <t>NJ_CAPE MAY</t>
  </si>
  <si>
    <t>NJ_CUMBERLAND</t>
  </si>
  <si>
    <t>NJ_ESSEX</t>
  </si>
  <si>
    <t>Gloucester</t>
  </si>
  <si>
    <t>NJ_GLOUCESTER</t>
  </si>
  <si>
    <t>Hudson</t>
  </si>
  <si>
    <t>NJ_HUDSON</t>
  </si>
  <si>
    <t>Hunterdon</t>
  </si>
  <si>
    <t>NJ_HUNTERDON</t>
  </si>
  <si>
    <t>NJ_MERCER</t>
  </si>
  <si>
    <t>NJ_MIDDLESEX</t>
  </si>
  <si>
    <t>Monmouth</t>
  </si>
  <si>
    <t>NJ_MONMOUTH</t>
  </si>
  <si>
    <t>NJ_MORRIS</t>
  </si>
  <si>
    <t>Ocean</t>
  </si>
  <si>
    <t>NJ_OCEAN</t>
  </si>
  <si>
    <t>Passaic</t>
  </si>
  <si>
    <t>NJ_PASSAIC</t>
  </si>
  <si>
    <t>Salem</t>
  </si>
  <si>
    <t>NJ_SALEM</t>
  </si>
  <si>
    <t>NJ_SOMERSET</t>
  </si>
  <si>
    <t>NJ_SUSSEX</t>
  </si>
  <si>
    <t>NJ_UNION</t>
  </si>
  <si>
    <t>NJ_WARREN</t>
  </si>
  <si>
    <t>Bernalillo</t>
  </si>
  <si>
    <t>NM_BERNALILLO</t>
  </si>
  <si>
    <t>Catron</t>
  </si>
  <si>
    <t>NM_CATRON</t>
  </si>
  <si>
    <t>Chaves</t>
  </si>
  <si>
    <t>NM_CHAVES</t>
  </si>
  <si>
    <t>Cibola</t>
  </si>
  <si>
    <t>NM_CIBOLA</t>
  </si>
  <si>
    <t>NM_COLFAX</t>
  </si>
  <si>
    <t>Curry</t>
  </si>
  <si>
    <t>NM_CURRY</t>
  </si>
  <si>
    <t>DeBaca</t>
  </si>
  <si>
    <t>NM_DEBACA</t>
  </si>
  <si>
    <t>Dona Ana</t>
  </si>
  <si>
    <t>NM_DONA ANA</t>
  </si>
  <si>
    <t>Eddy</t>
  </si>
  <si>
    <t>NM_EDDY</t>
  </si>
  <si>
    <t>NM_GRANT</t>
  </si>
  <si>
    <t>Guadalupe</t>
  </si>
  <si>
    <t>NM_GUADALUPE</t>
  </si>
  <si>
    <t>Harding</t>
  </si>
  <si>
    <t>NM_HARDING</t>
  </si>
  <si>
    <t>Hidalgo</t>
  </si>
  <si>
    <t>NM_HIDALGO</t>
  </si>
  <si>
    <t>Lea</t>
  </si>
  <si>
    <t>NM_LEA</t>
  </si>
  <si>
    <t>NM_LINCOLN</t>
  </si>
  <si>
    <t>Los Alamos</t>
  </si>
  <si>
    <t>NM_LOS ALAMOS</t>
  </si>
  <si>
    <t>Luna</t>
  </si>
  <si>
    <t>NM_LUNA</t>
  </si>
  <si>
    <t>McKinley</t>
  </si>
  <si>
    <t>NM_MCKINLEY</t>
  </si>
  <si>
    <t>Mora</t>
  </si>
  <si>
    <t>NM_MORA</t>
  </si>
  <si>
    <t>NM_OTERO</t>
  </si>
  <si>
    <t>Quay</t>
  </si>
  <si>
    <t>NM_QUAY</t>
  </si>
  <si>
    <t>Rio Arriba</t>
  </si>
  <si>
    <t>NM_RIO ARRIBA</t>
  </si>
  <si>
    <t>NM_ROOSEVELT</t>
  </si>
  <si>
    <t>Sandoval</t>
  </si>
  <si>
    <t>NM_SANDOVAL</t>
  </si>
  <si>
    <t>NM_SAN JUAN</t>
  </si>
  <si>
    <t>NM_SAN MIGUEL</t>
  </si>
  <si>
    <t>Santa Fe</t>
  </si>
  <si>
    <t>NM_SANTA FE</t>
  </si>
  <si>
    <t>NM_SIERRA</t>
  </si>
  <si>
    <t>Socorro</t>
  </si>
  <si>
    <t>NM_SOCORRO</t>
  </si>
  <si>
    <t>Taos</t>
  </si>
  <si>
    <t>NM_TAOS</t>
  </si>
  <si>
    <t>Torrance</t>
  </si>
  <si>
    <t>NM_TORRANCE</t>
  </si>
  <si>
    <t>NM_UNION</t>
  </si>
  <si>
    <t>Valencia</t>
  </si>
  <si>
    <t>NM_VALENCIA</t>
  </si>
  <si>
    <t>Albany</t>
  </si>
  <si>
    <t>NY_ALBANY</t>
  </si>
  <si>
    <t>NY_ALLEGANY</t>
  </si>
  <si>
    <t>Bronx</t>
  </si>
  <si>
    <t>NY_BRONX</t>
  </si>
  <si>
    <t>Broome</t>
  </si>
  <si>
    <t>NY_BROOME</t>
  </si>
  <si>
    <t>Cattaraugus</t>
  </si>
  <si>
    <t>NY_CATTARAUGUS</t>
  </si>
  <si>
    <t>Cayuga</t>
  </si>
  <si>
    <t>NY_CAYUGA</t>
  </si>
  <si>
    <t>NY_CHAUTAUQUA</t>
  </si>
  <si>
    <t>Chemung</t>
  </si>
  <si>
    <t>NY_CHEMUNG</t>
  </si>
  <si>
    <t>Chenango</t>
  </si>
  <si>
    <t>NY_CHENANGO</t>
  </si>
  <si>
    <t>NY_CLINTON</t>
  </si>
  <si>
    <t>NY_COLUMBIA</t>
  </si>
  <si>
    <t>Cortland</t>
  </si>
  <si>
    <t>NY_CORTLAND</t>
  </si>
  <si>
    <t>NY_DELAWARE</t>
  </si>
  <si>
    <t>Dutchess</t>
  </si>
  <si>
    <t>NY_DUTCHESS</t>
  </si>
  <si>
    <t>Erie</t>
  </si>
  <si>
    <t>NY_ERIE</t>
  </si>
  <si>
    <t>NY_ESSEX</t>
  </si>
  <si>
    <t>NY_FRANKLIN</t>
  </si>
  <si>
    <t>NY_FULTON</t>
  </si>
  <si>
    <t>NY_GENESEE</t>
  </si>
  <si>
    <t>NY_GREENE</t>
  </si>
  <si>
    <t>NY_HAMILTON</t>
  </si>
  <si>
    <t>Herkimer</t>
  </si>
  <si>
    <t>NY_HERKIMER</t>
  </si>
  <si>
    <t>NY_JEFFERSON</t>
  </si>
  <si>
    <t>NY_KINGS</t>
  </si>
  <si>
    <t>NY_LEWIS</t>
  </si>
  <si>
    <t>NY_LIVINGSTON</t>
  </si>
  <si>
    <t>NY_MADISON</t>
  </si>
  <si>
    <t>NY_MONROE</t>
  </si>
  <si>
    <t>NY_MONTGOMERY</t>
  </si>
  <si>
    <t>NY_NASSAU</t>
  </si>
  <si>
    <t>NY_NEW YORK</t>
  </si>
  <si>
    <t>Niagara</t>
  </si>
  <si>
    <t>NY_NIAGARA</t>
  </si>
  <si>
    <t>NY_ONEIDA</t>
  </si>
  <si>
    <t>Onondaga</t>
  </si>
  <si>
    <t>NY_ONONDAGA</t>
  </si>
  <si>
    <t>Ontario</t>
  </si>
  <si>
    <t>NY_ONTARIO</t>
  </si>
  <si>
    <t>NY_ORANGE</t>
  </si>
  <si>
    <t>Orleans</t>
  </si>
  <si>
    <t>NY_ORLEANS</t>
  </si>
  <si>
    <t>Oswego</t>
  </si>
  <si>
    <t>NY_OSWEGO</t>
  </si>
  <si>
    <t>NY_OTSEGO</t>
  </si>
  <si>
    <t>NY_PUTNAM</t>
  </si>
  <si>
    <t>Queens</t>
  </si>
  <si>
    <t>NY_QUEENS</t>
  </si>
  <si>
    <t>Rensselaer</t>
  </si>
  <si>
    <t>NY_RENSSELAER</t>
  </si>
  <si>
    <t>NY_RICHMOND</t>
  </si>
  <si>
    <t>Rockland</t>
  </si>
  <si>
    <t>NY_ROCKLAND</t>
  </si>
  <si>
    <t>St. Lawrence</t>
  </si>
  <si>
    <t>NY_ST. LAWRENCE</t>
  </si>
  <si>
    <t>Saratoga</t>
  </si>
  <si>
    <t>NY_SARATOGA</t>
  </si>
  <si>
    <t>Schenectady</t>
  </si>
  <si>
    <t>NY_SCHENECTADY</t>
  </si>
  <si>
    <t>Schoharie</t>
  </si>
  <si>
    <t>NY_SCHOHARIE</t>
  </si>
  <si>
    <t>NY_SCHUYLER</t>
  </si>
  <si>
    <t>Seneca</t>
  </si>
  <si>
    <t>NY_SENECA</t>
  </si>
  <si>
    <t>NY_STEUBEN</t>
  </si>
  <si>
    <t>NY_SUFFOLK</t>
  </si>
  <si>
    <t>NY_SULLIVAN</t>
  </si>
  <si>
    <t>Tioga</t>
  </si>
  <si>
    <t>NY_TIOGA</t>
  </si>
  <si>
    <t>Tompkins</t>
  </si>
  <si>
    <t>NY_TOMPKINS</t>
  </si>
  <si>
    <t>Ulster</t>
  </si>
  <si>
    <t>NY_ULSTER</t>
  </si>
  <si>
    <t>NY_WARREN</t>
  </si>
  <si>
    <t>NY_WASHINGTON</t>
  </si>
  <si>
    <t>NY_WAYNE</t>
  </si>
  <si>
    <t>Westchester</t>
  </si>
  <si>
    <t>NY_WESTCHESTER</t>
  </si>
  <si>
    <t>NY_WYOMING</t>
  </si>
  <si>
    <t>Yates</t>
  </si>
  <si>
    <t>NY_YATES</t>
  </si>
  <si>
    <t>Alamance</t>
  </si>
  <si>
    <t>NC_ALAMANCE</t>
  </si>
  <si>
    <t>NC_ALEXANDER</t>
  </si>
  <si>
    <t>Alleghany</t>
  </si>
  <si>
    <t>NC_ALLEGHANY</t>
  </si>
  <si>
    <t>Anson</t>
  </si>
  <si>
    <t>NC_ANSON</t>
  </si>
  <si>
    <t>Ashe</t>
  </si>
  <si>
    <t>NC_ASHE</t>
  </si>
  <si>
    <t>Avery</t>
  </si>
  <si>
    <t>NC_AVERY</t>
  </si>
  <si>
    <t>Beaufort</t>
  </si>
  <si>
    <t>NC_BEAUFORT</t>
  </si>
  <si>
    <t>Bertie</t>
  </si>
  <si>
    <t>NC_BERTIE</t>
  </si>
  <si>
    <t>Bladen</t>
  </si>
  <si>
    <t>NC_BLADEN</t>
  </si>
  <si>
    <t>Brunswick</t>
  </si>
  <si>
    <t>NC_BRUNSWICK</t>
  </si>
  <si>
    <t>Buncombe</t>
  </si>
  <si>
    <t>NC_BUNCOMBE</t>
  </si>
  <si>
    <t>NC_BURKE</t>
  </si>
  <si>
    <t>Cabarrus</t>
  </si>
  <si>
    <t>NC_CABARRUS</t>
  </si>
  <si>
    <t>NC_CALDWELL</t>
  </si>
  <si>
    <t>NC_CAMDEN</t>
  </si>
  <si>
    <t>Carteret</t>
  </si>
  <si>
    <t>NC_CARTERET</t>
  </si>
  <si>
    <t>Caswell</t>
  </si>
  <si>
    <t>NC_CASWELL</t>
  </si>
  <si>
    <t>Catawba</t>
  </si>
  <si>
    <t>NC_CATAWBA</t>
  </si>
  <si>
    <t>NC_CHATHAM</t>
  </si>
  <si>
    <t>NC_CHEROKEE</t>
  </si>
  <si>
    <t>Chowan</t>
  </si>
  <si>
    <t>NC_CHOWAN</t>
  </si>
  <si>
    <t>NC_CLAY</t>
  </si>
  <si>
    <t>NC_CLEVELAND</t>
  </si>
  <si>
    <t>Columbus</t>
  </si>
  <si>
    <t>NC_COLUMBUS</t>
  </si>
  <si>
    <t>Craven</t>
  </si>
  <si>
    <t>NC_CRAVEN</t>
  </si>
  <si>
    <t>NC_CUMBERLAND</t>
  </si>
  <si>
    <t>Currituck</t>
  </si>
  <si>
    <t>NC_CURRITUCK</t>
  </si>
  <si>
    <t>Dare</t>
  </si>
  <si>
    <t>NC_DARE</t>
  </si>
  <si>
    <t>Davidson</t>
  </si>
  <si>
    <t>NC_DAVIDSON</t>
  </si>
  <si>
    <t>Davie</t>
  </si>
  <si>
    <t>NC_DAVIE</t>
  </si>
  <si>
    <t>Duplin</t>
  </si>
  <si>
    <t>NC_DUPLIN</t>
  </si>
  <si>
    <t>Durham</t>
  </si>
  <si>
    <t>NC_DURHAM</t>
  </si>
  <si>
    <t>Edgecombe</t>
  </si>
  <si>
    <t>NC_EDGECOMBE</t>
  </si>
  <si>
    <t>NC_FORSYTH</t>
  </si>
  <si>
    <t>NC_FRANKLIN</t>
  </si>
  <si>
    <t>Gaston</t>
  </si>
  <si>
    <t>NC_GASTON</t>
  </si>
  <si>
    <t>Gates</t>
  </si>
  <si>
    <t>NC_GATES</t>
  </si>
  <si>
    <t>NC_GRAHAM</t>
  </si>
  <si>
    <t>Granville</t>
  </si>
  <si>
    <t>NC_GRANVILLE</t>
  </si>
  <si>
    <t>NC_GREENE</t>
  </si>
  <si>
    <t>Guilford</t>
  </si>
  <si>
    <t>NC_GUILFORD</t>
  </si>
  <si>
    <t>Halifax</t>
  </si>
  <si>
    <t>NC_HALIFAX</t>
  </si>
  <si>
    <t>Harnett</t>
  </si>
  <si>
    <t>NC_HARNETT</t>
  </si>
  <si>
    <t>Haywood</t>
  </si>
  <si>
    <t>NC_HAYWOOD</t>
  </si>
  <si>
    <t>NC_HENDERSON</t>
  </si>
  <si>
    <t>Hertford</t>
  </si>
  <si>
    <t>NC_HERTFORD</t>
  </si>
  <si>
    <t>Hoke</t>
  </si>
  <si>
    <t>NC_HOKE</t>
  </si>
  <si>
    <t>Hyde</t>
  </si>
  <si>
    <t>NC_HYDE</t>
  </si>
  <si>
    <t>Iredell</t>
  </si>
  <si>
    <t>NC_IREDELL</t>
  </si>
  <si>
    <t>NC_JACKSON</t>
  </si>
  <si>
    <t>Johnston</t>
  </si>
  <si>
    <t>NC_JOHNSTON</t>
  </si>
  <si>
    <t>NC_JONES</t>
  </si>
  <si>
    <t>NC_LEE</t>
  </si>
  <si>
    <t>Lenoir</t>
  </si>
  <si>
    <t>NC_LENOIR</t>
  </si>
  <si>
    <t>NC_LINCOLN</t>
  </si>
  <si>
    <t>McDowell</t>
  </si>
  <si>
    <t>NC_MCDOWELL</t>
  </si>
  <si>
    <t>NC_MACON</t>
  </si>
  <si>
    <t>NC_MADISON</t>
  </si>
  <si>
    <t>NC_MARTIN</t>
  </si>
  <si>
    <t>Mecklenburg</t>
  </si>
  <si>
    <t>NC_MECKLENBURG</t>
  </si>
  <si>
    <t>NC_MITCHELL</t>
  </si>
  <si>
    <t>NC_MONTGOMERY</t>
  </si>
  <si>
    <t>Moore</t>
  </si>
  <si>
    <t>NC_MOORE</t>
  </si>
  <si>
    <t>Nash</t>
  </si>
  <si>
    <t>NC_NASH</t>
  </si>
  <si>
    <t>New Hanover</t>
  </si>
  <si>
    <t>NC_NEW HANOVER</t>
  </si>
  <si>
    <t>Northampton</t>
  </si>
  <si>
    <t>NC_NORTHAMPTON</t>
  </si>
  <si>
    <t>Onslow</t>
  </si>
  <si>
    <t>NC_ONSLOW</t>
  </si>
  <si>
    <t>NC_ORANGE</t>
  </si>
  <si>
    <t>Pamlico</t>
  </si>
  <si>
    <t>NC_PAMLICO</t>
  </si>
  <si>
    <t>Pasquotank</t>
  </si>
  <si>
    <t>NC_PASQUOTANK</t>
  </si>
  <si>
    <t>Pender</t>
  </si>
  <si>
    <t>NC_PENDER</t>
  </si>
  <si>
    <t>Perquimans</t>
  </si>
  <si>
    <t>NC_PERQUIMANS</t>
  </si>
  <si>
    <t>Person</t>
  </si>
  <si>
    <t>NC_PERSON</t>
  </si>
  <si>
    <t>Pitt</t>
  </si>
  <si>
    <t>NC_PITT</t>
  </si>
  <si>
    <t>NC_POLK</t>
  </si>
  <si>
    <t>NC_RANDOLPH</t>
  </si>
  <si>
    <t>NC_RICHMOND</t>
  </si>
  <si>
    <t>Robeson</t>
  </si>
  <si>
    <t>NC_ROBESON</t>
  </si>
  <si>
    <t>NC_ROCKINGHAM</t>
  </si>
  <si>
    <t>NC_ROWAN</t>
  </si>
  <si>
    <t>Rutherford</t>
  </si>
  <si>
    <t>NC_RUTHERFORD</t>
  </si>
  <si>
    <t>Sampson</t>
  </si>
  <si>
    <t>NC_SAMPSON</t>
  </si>
  <si>
    <t>NC_SCOTLAND</t>
  </si>
  <si>
    <t>Stanly</t>
  </si>
  <si>
    <t>NC_STANLY</t>
  </si>
  <si>
    <t>Stokes</t>
  </si>
  <si>
    <t>NC_STOKES</t>
  </si>
  <si>
    <t>Surry</t>
  </si>
  <si>
    <t>NC_SURRY</t>
  </si>
  <si>
    <t>Swain</t>
  </si>
  <si>
    <t>NC_SWAIN</t>
  </si>
  <si>
    <t>Transylvania</t>
  </si>
  <si>
    <t>NC_TRANSYLVANIA</t>
  </si>
  <si>
    <t>Tyrrell</t>
  </si>
  <si>
    <t>NC_TYRRELL</t>
  </si>
  <si>
    <t>NC_UNION</t>
  </si>
  <si>
    <t>Vance</t>
  </si>
  <si>
    <t>NC_VANCE</t>
  </si>
  <si>
    <t>Wake</t>
  </si>
  <si>
    <t>NC_WAKE</t>
  </si>
  <si>
    <t>NC_WARREN</t>
  </si>
  <si>
    <t>NC_WASHINGTON</t>
  </si>
  <si>
    <t>Watauga</t>
  </si>
  <si>
    <t>NC_WATAUGA</t>
  </si>
  <si>
    <t>NC_WAYNE</t>
  </si>
  <si>
    <t>NC_WILKES</t>
  </si>
  <si>
    <t>NC_WILSON</t>
  </si>
  <si>
    <t>Yadkin</t>
  </si>
  <si>
    <t>NC_YADKIN</t>
  </si>
  <si>
    <t>Yancey</t>
  </si>
  <si>
    <t>NC_YANCEY</t>
  </si>
  <si>
    <t>ND_ADAMS</t>
  </si>
  <si>
    <t>Barnes</t>
  </si>
  <si>
    <t>ND_BARNES</t>
  </si>
  <si>
    <t>Benson</t>
  </si>
  <si>
    <t>ND_BENSON</t>
  </si>
  <si>
    <t>Billings</t>
  </si>
  <si>
    <t>ND_BILLINGS</t>
  </si>
  <si>
    <t>Bottineau</t>
  </si>
  <si>
    <t>ND_BOTTINEAU</t>
  </si>
  <si>
    <t>Bowman</t>
  </si>
  <si>
    <t>ND_BOWMAN</t>
  </si>
  <si>
    <t>ND_BURKE</t>
  </si>
  <si>
    <t>Burleigh</t>
  </si>
  <si>
    <t>ND_BURLEIGH</t>
  </si>
  <si>
    <t>ND_CASS</t>
  </si>
  <si>
    <t>Cavalier</t>
  </si>
  <si>
    <t>ND_CAVALIER</t>
  </si>
  <si>
    <t>Dickey</t>
  </si>
  <si>
    <t>ND_DICKEY</t>
  </si>
  <si>
    <t>Divide</t>
  </si>
  <si>
    <t>ND_DIVIDE</t>
  </si>
  <si>
    <t>Dunn</t>
  </si>
  <si>
    <t>ND_DUNN</t>
  </si>
  <si>
    <t>ND_EDDY</t>
  </si>
  <si>
    <t>Emmons</t>
  </si>
  <si>
    <t>ND_EMMONS</t>
  </si>
  <si>
    <t>Foster</t>
  </si>
  <si>
    <t>ND_FOSTER</t>
  </si>
  <si>
    <t>ND_GOLDEN VALLEY</t>
  </si>
  <si>
    <t>Grand Forks</t>
  </si>
  <si>
    <t>ND_GRAND FORKS</t>
  </si>
  <si>
    <t>ND_GRANT</t>
  </si>
  <si>
    <t>Griggs</t>
  </si>
  <si>
    <t>ND_GRIGGS</t>
  </si>
  <si>
    <t>Hettinger</t>
  </si>
  <si>
    <t>ND_HETTINGER</t>
  </si>
  <si>
    <t>Kidder</t>
  </si>
  <si>
    <t>ND_KIDDER</t>
  </si>
  <si>
    <t>LaMoure</t>
  </si>
  <si>
    <t>ND_LAMOURE</t>
  </si>
  <si>
    <t>ND_LOGAN</t>
  </si>
  <si>
    <t>ND_MCHENRY</t>
  </si>
  <si>
    <t>ND_MCINTOSH</t>
  </si>
  <si>
    <t>McKenzie</t>
  </si>
  <si>
    <t>ND_MCKENZIE</t>
  </si>
  <si>
    <t>ND_MCLEAN</t>
  </si>
  <si>
    <t>ND_MERCER</t>
  </si>
  <si>
    <t>ND_MORTON</t>
  </si>
  <si>
    <t>Mountrail</t>
  </si>
  <si>
    <t>ND_MOUNTRAIL</t>
  </si>
  <si>
    <t>ND_NELSON</t>
  </si>
  <si>
    <t>Oliver</t>
  </si>
  <si>
    <t>ND_OLIVER</t>
  </si>
  <si>
    <t>Pembina</t>
  </si>
  <si>
    <t>ND_PEMBINA</t>
  </si>
  <si>
    <t>ND_PIERCE</t>
  </si>
  <si>
    <t>ND_RAMSEY</t>
  </si>
  <si>
    <t>Ransom</t>
  </si>
  <si>
    <t>ND_RANSOM</t>
  </si>
  <si>
    <t>ND_RENVILLE</t>
  </si>
  <si>
    <t>ND_RICHLAND</t>
  </si>
  <si>
    <t>Rolette</t>
  </si>
  <si>
    <t>ND_ROLETTE</t>
  </si>
  <si>
    <t>Sargent</t>
  </si>
  <si>
    <t>ND_SARGENT</t>
  </si>
  <si>
    <t>ND_SHERIDAN</t>
  </si>
  <si>
    <t>ND_SIOUX</t>
  </si>
  <si>
    <t>Slope</t>
  </si>
  <si>
    <t>ND_SLOPE</t>
  </si>
  <si>
    <t>ND_STARK</t>
  </si>
  <si>
    <t>ND_STEELE</t>
  </si>
  <si>
    <t>Stutsman</t>
  </si>
  <si>
    <t>ND_STUTSMAN</t>
  </si>
  <si>
    <t>Towner</t>
  </si>
  <si>
    <t>ND_TOWNER</t>
  </si>
  <si>
    <t>Traill</t>
  </si>
  <si>
    <t>ND_TRAILL</t>
  </si>
  <si>
    <t>Walsh</t>
  </si>
  <si>
    <t>ND_WALSH</t>
  </si>
  <si>
    <t>Ward</t>
  </si>
  <si>
    <t>ND_WARD</t>
  </si>
  <si>
    <t>ND_WELLS</t>
  </si>
  <si>
    <t>Williams</t>
  </si>
  <si>
    <t>ND_WILLIAMS</t>
  </si>
  <si>
    <t>OH_ADAMS</t>
  </si>
  <si>
    <t>OH_ALLEN</t>
  </si>
  <si>
    <t>Ashland</t>
  </si>
  <si>
    <t>OH_ASHLAND</t>
  </si>
  <si>
    <t>Ashtabula</t>
  </si>
  <si>
    <t>OH_ASHTABULA</t>
  </si>
  <si>
    <t>Athens</t>
  </si>
  <si>
    <t>OH_ATHENS</t>
  </si>
  <si>
    <t>Auglaize</t>
  </si>
  <si>
    <t>OH_AUGLAIZE</t>
  </si>
  <si>
    <t>Belmont</t>
  </si>
  <si>
    <t>OH_BELMONT</t>
  </si>
  <si>
    <t>OH_BROWN</t>
  </si>
  <si>
    <t>OH_BUTLER</t>
  </si>
  <si>
    <t>OH_CARROLL</t>
  </si>
  <si>
    <t>OH_CHAMPAIGN</t>
  </si>
  <si>
    <t>OH_CLARK</t>
  </si>
  <si>
    <t>Clermont</t>
  </si>
  <si>
    <t>OH_CLERMONT</t>
  </si>
  <si>
    <t>OH_CLINTON</t>
  </si>
  <si>
    <t>Columbiana</t>
  </si>
  <si>
    <t>OH_COLUMBIANA</t>
  </si>
  <si>
    <t>Coshocton</t>
  </si>
  <si>
    <t>OH_COSHOCTON</t>
  </si>
  <si>
    <t>OH_CRAWFORD</t>
  </si>
  <si>
    <t>Cuyahoga</t>
  </si>
  <si>
    <t>OH_CUYAHOGA</t>
  </si>
  <si>
    <t>Darke</t>
  </si>
  <si>
    <t>OH_DARKE</t>
  </si>
  <si>
    <t>Defiance</t>
  </si>
  <si>
    <t>OH_DEFIANCE</t>
  </si>
  <si>
    <t>OH_DELAWARE</t>
  </si>
  <si>
    <t>OH_ERIE</t>
  </si>
  <si>
    <t>OH_FAIRFIELD</t>
  </si>
  <si>
    <t>OH_FAYETTE</t>
  </si>
  <si>
    <t>OH_FRANKLIN</t>
  </si>
  <si>
    <t>OH_FULTON</t>
  </si>
  <si>
    <t>Gallia</t>
  </si>
  <si>
    <t>OH_GALLIA</t>
  </si>
  <si>
    <t>Geauga</t>
  </si>
  <si>
    <t>OH_GEAUGA</t>
  </si>
  <si>
    <t>OH_GREENE</t>
  </si>
  <si>
    <t>Guernsey</t>
  </si>
  <si>
    <t>OH_GUERNSEY</t>
  </si>
  <si>
    <t>OH_HAMILTON</t>
  </si>
  <si>
    <t>OH_HANCOCK</t>
  </si>
  <si>
    <t>OH_HARDIN</t>
  </si>
  <si>
    <t>OH_HARRISON</t>
  </si>
  <si>
    <t>OH_HENRY</t>
  </si>
  <si>
    <t>Highland</t>
  </si>
  <si>
    <t>OH_HIGHLAND</t>
  </si>
  <si>
    <t>Hocking</t>
  </si>
  <si>
    <t>OH_HOCKING</t>
  </si>
  <si>
    <t>OH_HOLMES</t>
  </si>
  <si>
    <t>OH_HURON</t>
  </si>
  <si>
    <t>OH_JACKSON</t>
  </si>
  <si>
    <t>OH_JEFFERSON</t>
  </si>
  <si>
    <t>OH_KNOX</t>
  </si>
  <si>
    <t>OH_LAKE</t>
  </si>
  <si>
    <t>OH_LAWRENCE</t>
  </si>
  <si>
    <t>Licking</t>
  </si>
  <si>
    <t>OH_LICKING</t>
  </si>
  <si>
    <t>OH_LOGAN</t>
  </si>
  <si>
    <t>Lorain</t>
  </si>
  <si>
    <t>OH_LORAIN</t>
  </si>
  <si>
    <t>OH_LUCAS</t>
  </si>
  <si>
    <t>OH_MADISON</t>
  </si>
  <si>
    <t>Mahoning</t>
  </si>
  <si>
    <t>OH_MAHONING</t>
  </si>
  <si>
    <t>OH_MARION</t>
  </si>
  <si>
    <t>Medina</t>
  </si>
  <si>
    <t>OH_MEDINA</t>
  </si>
  <si>
    <t>Meigs</t>
  </si>
  <si>
    <t>OH_MEIGS</t>
  </si>
  <si>
    <t>OH_MERCER</t>
  </si>
  <si>
    <t>OH_MIAMI</t>
  </si>
  <si>
    <t>OH_MONROE</t>
  </si>
  <si>
    <t>OH_MONTGOMERY</t>
  </si>
  <si>
    <t>OH_MORGAN</t>
  </si>
  <si>
    <t>Morrow</t>
  </si>
  <si>
    <t>OH_MORROW</t>
  </si>
  <si>
    <t>Muskingum</t>
  </si>
  <si>
    <t>OH_MUSKINGUM</t>
  </si>
  <si>
    <t>OH_NOBLE</t>
  </si>
  <si>
    <t>OH_OTTAWA</t>
  </si>
  <si>
    <t>OH_PAULDING</t>
  </si>
  <si>
    <t>OH_PERRY</t>
  </si>
  <si>
    <t>Pickaway</t>
  </si>
  <si>
    <t>OH_PICKAWAY</t>
  </si>
  <si>
    <t>OH_PIKE</t>
  </si>
  <si>
    <t>Portage</t>
  </si>
  <si>
    <t>OH_PORTAGE</t>
  </si>
  <si>
    <t>Preble</t>
  </si>
  <si>
    <t>OH_PREBLE</t>
  </si>
  <si>
    <t>OH_PUTNAM</t>
  </si>
  <si>
    <t>OH_RICHLAND</t>
  </si>
  <si>
    <t>Ross</t>
  </si>
  <si>
    <t>OH_ROSS</t>
  </si>
  <si>
    <t>Sandusky</t>
  </si>
  <si>
    <t>OH_SANDUSKY</t>
  </si>
  <si>
    <t>Scioto</t>
  </si>
  <si>
    <t>OH_SCIOTO</t>
  </si>
  <si>
    <t>OH_SENECA</t>
  </si>
  <si>
    <t>OH_SHELBY</t>
  </si>
  <si>
    <t>OH_STARK</t>
  </si>
  <si>
    <t>OH_SUMMIT</t>
  </si>
  <si>
    <t>Trumbull</t>
  </si>
  <si>
    <t>OH_TRUMBULL</t>
  </si>
  <si>
    <t>Tuscarawas</t>
  </si>
  <si>
    <t>OH_TUSCARAWAS</t>
  </si>
  <si>
    <t>OH_UNION</t>
  </si>
  <si>
    <t>Van Wert</t>
  </si>
  <si>
    <t>OH_VAN WERT</t>
  </si>
  <si>
    <t>Vinton</t>
  </si>
  <si>
    <t>OH_VINTON</t>
  </si>
  <si>
    <t>OH_WARREN</t>
  </si>
  <si>
    <t>OH_WASHINGTON</t>
  </si>
  <si>
    <t>OH_WAYNE</t>
  </si>
  <si>
    <t>OH_WILLIAMS</t>
  </si>
  <si>
    <t>Wood</t>
  </si>
  <si>
    <t>OH_WOOD</t>
  </si>
  <si>
    <t>Wyandot</t>
  </si>
  <si>
    <t>OH_WYANDOT</t>
  </si>
  <si>
    <t>OK_ADAIR</t>
  </si>
  <si>
    <t>Alfalfa</t>
  </si>
  <si>
    <t>OK_ALFALFA</t>
  </si>
  <si>
    <t>Atoka</t>
  </si>
  <si>
    <t>OK_ATOKA</t>
  </si>
  <si>
    <t>Beaver</t>
  </si>
  <si>
    <t>OK_BEAVER</t>
  </si>
  <si>
    <t>Beckham</t>
  </si>
  <si>
    <t>OK_BECKHAM</t>
  </si>
  <si>
    <t>OK_BLAINE</t>
  </si>
  <si>
    <t>OK_BRYAN</t>
  </si>
  <si>
    <t>Caddo</t>
  </si>
  <si>
    <t>OK_CADDO</t>
  </si>
  <si>
    <t>Canadian</t>
  </si>
  <si>
    <t>OK_CANADIAN</t>
  </si>
  <si>
    <t>OK_CARTER</t>
  </si>
  <si>
    <t>OK_CHEROKEE</t>
  </si>
  <si>
    <t>OK_CHOCTAW</t>
  </si>
  <si>
    <t>Cimarron</t>
  </si>
  <si>
    <t>OK_CIMARRON</t>
  </si>
  <si>
    <t>OK_CLEVELAND</t>
  </si>
  <si>
    <t>Coal</t>
  </si>
  <si>
    <t>OK_COAL</t>
  </si>
  <si>
    <t>OK_COMANCHE</t>
  </si>
  <si>
    <t>Cotton</t>
  </si>
  <si>
    <t>OK_COTTON</t>
  </si>
  <si>
    <t>Craig</t>
  </si>
  <si>
    <t>OK_CRAIG</t>
  </si>
  <si>
    <t>Creek</t>
  </si>
  <si>
    <t>OK_CREEK</t>
  </si>
  <si>
    <t>OK_CUSTER</t>
  </si>
  <si>
    <t>OK_DELAWARE</t>
  </si>
  <si>
    <t>Dewey</t>
  </si>
  <si>
    <t>OK_DEWEY</t>
  </si>
  <si>
    <t>OK_ELLIS</t>
  </si>
  <si>
    <t>OK_GARFIELD</t>
  </si>
  <si>
    <t>Garvin</t>
  </si>
  <si>
    <t>OK_GARVIN</t>
  </si>
  <si>
    <t>OK_GRADY</t>
  </si>
  <si>
    <t>OK_GRANT</t>
  </si>
  <si>
    <t>Greer</t>
  </si>
  <si>
    <t>OK_GREER</t>
  </si>
  <si>
    <t>Harmon</t>
  </si>
  <si>
    <t>OK_HARMON</t>
  </si>
  <si>
    <t>OK_HARPER</t>
  </si>
  <si>
    <t>OK_HASKELL</t>
  </si>
  <si>
    <t>Hughes</t>
  </si>
  <si>
    <t>OK_HUGHES</t>
  </si>
  <si>
    <t>OK_JACKSON</t>
  </si>
  <si>
    <t>OK_JEFFERSON</t>
  </si>
  <si>
    <t>OK_JOHNSTON</t>
  </si>
  <si>
    <t>Kay</t>
  </si>
  <si>
    <t>OK_KAY</t>
  </si>
  <si>
    <t>Kingfisher</t>
  </si>
  <si>
    <t>OK_KINGFISHER</t>
  </si>
  <si>
    <t>OK_KIOWA</t>
  </si>
  <si>
    <t>Latimer</t>
  </si>
  <si>
    <t>OK_LATIMER</t>
  </si>
  <si>
    <t>Le Flore</t>
  </si>
  <si>
    <t>OK_LE FLORE</t>
  </si>
  <si>
    <t>OK_LINCOLN</t>
  </si>
  <si>
    <t>OK_LOGAN</t>
  </si>
  <si>
    <t>Love</t>
  </si>
  <si>
    <t>OK_LOVE</t>
  </si>
  <si>
    <t>McClain</t>
  </si>
  <si>
    <t>OK_MCCLAIN</t>
  </si>
  <si>
    <t>McCurtain</t>
  </si>
  <si>
    <t>OK_MCCURTAIN</t>
  </si>
  <si>
    <t>OK_MCINTOSH</t>
  </si>
  <si>
    <t>Major</t>
  </si>
  <si>
    <t>OK_MAJOR</t>
  </si>
  <si>
    <t>OK_MARSHALL</t>
  </si>
  <si>
    <t>Mayes</t>
  </si>
  <si>
    <t>OK_MAYES</t>
  </si>
  <si>
    <t>OK_MURRAY</t>
  </si>
  <si>
    <t>Muskogee</t>
  </si>
  <si>
    <t>OK_MUSKOGEE</t>
  </si>
  <si>
    <t>OK_NOBLE</t>
  </si>
  <si>
    <t>Nowata</t>
  </si>
  <si>
    <t>OK_NOWATA</t>
  </si>
  <si>
    <t>Okfuskee</t>
  </si>
  <si>
    <t>OK_OKFUSKEE</t>
  </si>
  <si>
    <t>OK_OKLAHOMA</t>
  </si>
  <si>
    <t>Okmulgee</t>
  </si>
  <si>
    <t>OK_OKMULGEE</t>
  </si>
  <si>
    <t>OK_OSAGE</t>
  </si>
  <si>
    <t>OK_OTTAWA</t>
  </si>
  <si>
    <t>OK_PAWNEE</t>
  </si>
  <si>
    <t>Payne</t>
  </si>
  <si>
    <t>OK_PAYNE</t>
  </si>
  <si>
    <t>Pittsburg</t>
  </si>
  <si>
    <t>OK_PITTSBURG</t>
  </si>
  <si>
    <t>OK_PONTOTOC</t>
  </si>
  <si>
    <t>OK_POTTAWATOMIE</t>
  </si>
  <si>
    <t>Pushmataha</t>
  </si>
  <si>
    <t>OK_PUSHMATAHA</t>
  </si>
  <si>
    <t>Roger Mills</t>
  </si>
  <si>
    <t>OK_ROGER MILLS</t>
  </si>
  <si>
    <t>Rogers</t>
  </si>
  <si>
    <t>OK_ROGERS</t>
  </si>
  <si>
    <t>OK_SEMINOLE</t>
  </si>
  <si>
    <t>Sequoyah</t>
  </si>
  <si>
    <t>OK_SEQUOYAH</t>
  </si>
  <si>
    <t>OK_STEPHENS</t>
  </si>
  <si>
    <t>OK_TEXAS</t>
  </si>
  <si>
    <t>Tillman</t>
  </si>
  <si>
    <t>OK_TILLMAN</t>
  </si>
  <si>
    <t>Tulsa</t>
  </si>
  <si>
    <t>OK_TULSA</t>
  </si>
  <si>
    <t>Wagoner</t>
  </si>
  <si>
    <t>OK_WAGONER</t>
  </si>
  <si>
    <t>OK_WASHINGTON</t>
  </si>
  <si>
    <t>Washita</t>
  </si>
  <si>
    <t>OK_WASHITA</t>
  </si>
  <si>
    <t>Woods</t>
  </si>
  <si>
    <t>OK_WOODS</t>
  </si>
  <si>
    <t>Woodward</t>
  </si>
  <si>
    <t>OK_WOODWARD</t>
  </si>
  <si>
    <t>OR_BAKER</t>
  </si>
  <si>
    <t>OR_BENTON</t>
  </si>
  <si>
    <t>Clackamas</t>
  </si>
  <si>
    <t>OR_CLACKAMAS</t>
  </si>
  <si>
    <t>Clatsop</t>
  </si>
  <si>
    <t>OR_CLATSOP</t>
  </si>
  <si>
    <t>OR_COLUMBIA</t>
  </si>
  <si>
    <t>OR_COOS</t>
  </si>
  <si>
    <t>Crook</t>
  </si>
  <si>
    <t>OR_CROOK</t>
  </si>
  <si>
    <t>OR_CURRY</t>
  </si>
  <si>
    <t>Deschutes</t>
  </si>
  <si>
    <t>OR_DESCHUTES</t>
  </si>
  <si>
    <t>OR_DOUGLAS</t>
  </si>
  <si>
    <t>Gilliam</t>
  </si>
  <si>
    <t>OR_GILLIAM</t>
  </si>
  <si>
    <t>OR_GRANT</t>
  </si>
  <si>
    <t>Harney</t>
  </si>
  <si>
    <t>OR_HARNEY</t>
  </si>
  <si>
    <t>Hood River</t>
  </si>
  <si>
    <t>OR_HOOD RIVER</t>
  </si>
  <si>
    <t>OR_JACKSON</t>
  </si>
  <si>
    <t>OR_JEFFERSON</t>
  </si>
  <si>
    <t>Josephine</t>
  </si>
  <si>
    <t>OR_JOSEPHINE</t>
  </si>
  <si>
    <t>Klamath</t>
  </si>
  <si>
    <t>OR_KLAMATH</t>
  </si>
  <si>
    <t>OR_LAKE</t>
  </si>
  <si>
    <t>OR_LANE</t>
  </si>
  <si>
    <t>OR_LINCOLN</t>
  </si>
  <si>
    <t>OR_LINN</t>
  </si>
  <si>
    <t>Malheur</t>
  </si>
  <si>
    <t>OR_MALHEUR</t>
  </si>
  <si>
    <t>OR_MARION</t>
  </si>
  <si>
    <t>OR_MORROW</t>
  </si>
  <si>
    <t>Multnomah</t>
  </si>
  <si>
    <t>OR_MULTNOMAH</t>
  </si>
  <si>
    <t>OR_POLK</t>
  </si>
  <si>
    <t>OR_SHERMAN</t>
  </si>
  <si>
    <t>Tillamook</t>
  </si>
  <si>
    <t>OR_TILLAMOOK</t>
  </si>
  <si>
    <t>Umatilla</t>
  </si>
  <si>
    <t>OR_UMATILLA</t>
  </si>
  <si>
    <t>OR_UNION</t>
  </si>
  <si>
    <t>Wallowa</t>
  </si>
  <si>
    <t>OR_WALLOWA</t>
  </si>
  <si>
    <t>Wasco</t>
  </si>
  <si>
    <t>OR_WASCO</t>
  </si>
  <si>
    <t>OR_WASHINGTON</t>
  </si>
  <si>
    <t>OR_WHEELER</t>
  </si>
  <si>
    <t>Yamhill</t>
  </si>
  <si>
    <t>OR_YAMHILL</t>
  </si>
  <si>
    <t>PA_ADAMS</t>
  </si>
  <si>
    <t>Allegheny</t>
  </si>
  <si>
    <t>PA_ALLEGHENY</t>
  </si>
  <si>
    <t>Armstrong</t>
  </si>
  <si>
    <t>PA_ARMSTRONG</t>
  </si>
  <si>
    <t>PA_BEAVER</t>
  </si>
  <si>
    <t>Bedford</t>
  </si>
  <si>
    <t>PA_BEDFORD</t>
  </si>
  <si>
    <t>Berks</t>
  </si>
  <si>
    <t>PA_BERKS</t>
  </si>
  <si>
    <t>Blair</t>
  </si>
  <si>
    <t>PA_BLAIR</t>
  </si>
  <si>
    <t>PA_BRADFORD</t>
  </si>
  <si>
    <t>Bucks</t>
  </si>
  <si>
    <t>PA_BUCKS</t>
  </si>
  <si>
    <t>PA_BUTLER</t>
  </si>
  <si>
    <t>Cambria</t>
  </si>
  <si>
    <t>PA_CAMBRIA</t>
  </si>
  <si>
    <t>Cameron</t>
  </si>
  <si>
    <t>PA_CAMERON</t>
  </si>
  <si>
    <t>PA_CARBON</t>
  </si>
  <si>
    <t>Centre</t>
  </si>
  <si>
    <t>PA_CENTRE</t>
  </si>
  <si>
    <t>Chester</t>
  </si>
  <si>
    <t>PA_CHESTER</t>
  </si>
  <si>
    <t>Clarion</t>
  </si>
  <si>
    <t>PA_CLARION</t>
  </si>
  <si>
    <t>Clearfield</t>
  </si>
  <si>
    <t>PA_CLEARFIELD</t>
  </si>
  <si>
    <t>PA_CLINTON</t>
  </si>
  <si>
    <t>PA_COLUMBIA</t>
  </si>
  <si>
    <t>PA_CRAWFORD</t>
  </si>
  <si>
    <t>PA_CUMBERLAND</t>
  </si>
  <si>
    <t>Dauphin</t>
  </si>
  <si>
    <t>PA_DAUPHIN</t>
  </si>
  <si>
    <t>PA_DELAWARE</t>
  </si>
  <si>
    <t>PA_ELK</t>
  </si>
  <si>
    <t>PA_ERIE</t>
  </si>
  <si>
    <t>PA_FAYETTE</t>
  </si>
  <si>
    <t>Forest</t>
  </si>
  <si>
    <t>PA_FOREST</t>
  </si>
  <si>
    <t>PA_FRANKLIN</t>
  </si>
  <si>
    <t>PA_FULTON</t>
  </si>
  <si>
    <t>PA_GREENE</t>
  </si>
  <si>
    <t>Huntingdon</t>
  </si>
  <si>
    <t>PA_HUNTINGDON</t>
  </si>
  <si>
    <t>PA_INDIANA</t>
  </si>
  <si>
    <t>PA_JEFFERSON</t>
  </si>
  <si>
    <t>Juniata</t>
  </si>
  <si>
    <t>PA_JUNIATA</t>
  </si>
  <si>
    <t>Lackawanna</t>
  </si>
  <si>
    <t>PA_LACKAWANNA</t>
  </si>
  <si>
    <t>PA_LANCASTER</t>
  </si>
  <si>
    <t>PA_LAWRENCE</t>
  </si>
  <si>
    <t>Lebanon</t>
  </si>
  <si>
    <t>PA_LEBANON</t>
  </si>
  <si>
    <t>Lehigh</t>
  </si>
  <si>
    <t>PA_LEHIGH</t>
  </si>
  <si>
    <t>Luzerne</t>
  </si>
  <si>
    <t>PA_LUZERNE</t>
  </si>
  <si>
    <t>Lycoming</t>
  </si>
  <si>
    <t>PA_LYCOMING</t>
  </si>
  <si>
    <t>Mc Kean</t>
  </si>
  <si>
    <t>PA_MC KEAN</t>
  </si>
  <si>
    <t>PA_MERCER</t>
  </si>
  <si>
    <t>Mifflin</t>
  </si>
  <si>
    <t>PA_MIFFLIN</t>
  </si>
  <si>
    <t>PA_MONROE</t>
  </si>
  <si>
    <t>PA_MONTGOMERY</t>
  </si>
  <si>
    <t>Montour</t>
  </si>
  <si>
    <t>PA_MONTOUR</t>
  </si>
  <si>
    <t>PA_NORTHAMPTON</t>
  </si>
  <si>
    <t>Northumberland</t>
  </si>
  <si>
    <t>PA_NORTHUMBERLAND</t>
  </si>
  <si>
    <t>PA_PERRY</t>
  </si>
  <si>
    <t>Philadelphia</t>
  </si>
  <si>
    <t>PA_PHILADELPHIA</t>
  </si>
  <si>
    <t>PA_PIKE</t>
  </si>
  <si>
    <t>Potter</t>
  </si>
  <si>
    <t>PA_POTTER</t>
  </si>
  <si>
    <t>Schuylkill</t>
  </si>
  <si>
    <t>PA_SCHUYLKILL</t>
  </si>
  <si>
    <t>Snyder</t>
  </si>
  <si>
    <t>PA_SNYDER</t>
  </si>
  <si>
    <t>PA_SOMERSET</t>
  </si>
  <si>
    <t>PA_SULLIVAN</t>
  </si>
  <si>
    <t>Susquehanna</t>
  </si>
  <si>
    <t>PA_SUSQUEHANNA</t>
  </si>
  <si>
    <t>PA_TIOGA</t>
  </si>
  <si>
    <t>PA_UNION</t>
  </si>
  <si>
    <t>Venango</t>
  </si>
  <si>
    <t>PA_VENANGO</t>
  </si>
  <si>
    <t>PA_WARREN</t>
  </si>
  <si>
    <t>PA_WASHINGTON</t>
  </si>
  <si>
    <t>PA_WAYNE</t>
  </si>
  <si>
    <t>Westmoreland</t>
  </si>
  <si>
    <t>PA_WESTMORELAND</t>
  </si>
  <si>
    <t>PA_WYOMING</t>
  </si>
  <si>
    <t>PA_YORK</t>
  </si>
  <si>
    <t>RI_BRISTOL</t>
  </si>
  <si>
    <t>RI_KENT</t>
  </si>
  <si>
    <t>Newport</t>
  </si>
  <si>
    <t>RI_NEWPORT</t>
  </si>
  <si>
    <t>Providence</t>
  </si>
  <si>
    <t>RI_PROVIDENCE</t>
  </si>
  <si>
    <t>RI_WASHINGTON</t>
  </si>
  <si>
    <t>Abbeville</t>
  </si>
  <si>
    <t>SC_ABBEVILLE</t>
  </si>
  <si>
    <t>Aiken</t>
  </si>
  <si>
    <t>SC_AIKEN</t>
  </si>
  <si>
    <t>Allendale</t>
  </si>
  <si>
    <t>SC_ALLENDALE</t>
  </si>
  <si>
    <t>SC_ANDERSON</t>
  </si>
  <si>
    <t>Bamberg</t>
  </si>
  <si>
    <t>SC_BAMBERG</t>
  </si>
  <si>
    <t>Barnwell</t>
  </si>
  <si>
    <t>SC_BARNWELL</t>
  </si>
  <si>
    <t>SC_BEAUFORT</t>
  </si>
  <si>
    <t>Berkeley</t>
  </si>
  <si>
    <t>SC_BERKELEY</t>
  </si>
  <si>
    <t>SC_CALHOUN</t>
  </si>
  <si>
    <t>Charleston</t>
  </si>
  <si>
    <t>SC_CHARLESTON</t>
  </si>
  <si>
    <t>SC_CHEROKEE</t>
  </si>
  <si>
    <t>SC_CHESTER</t>
  </si>
  <si>
    <t>Chesterfield</t>
  </si>
  <si>
    <t>SC_CHESTERFIELD</t>
  </si>
  <si>
    <t>Clarendon</t>
  </si>
  <si>
    <t>SC_CLARENDON</t>
  </si>
  <si>
    <t>Colleton</t>
  </si>
  <si>
    <t>SC_COLLETON</t>
  </si>
  <si>
    <t>Darlington</t>
  </si>
  <si>
    <t>SC_DARLINGTON</t>
  </si>
  <si>
    <t>Dillon</t>
  </si>
  <si>
    <t>SC_DILLON</t>
  </si>
  <si>
    <t>SC_DORCHESTER</t>
  </si>
  <si>
    <t>Edgefield</t>
  </si>
  <si>
    <t>SC_EDGEFIELD</t>
  </si>
  <si>
    <t>SC_FAIRFIELD</t>
  </si>
  <si>
    <t>Florence</t>
  </si>
  <si>
    <t>SC_FLORENCE</t>
  </si>
  <si>
    <t>Georgetown</t>
  </si>
  <si>
    <t>SC_GEORGETOWN</t>
  </si>
  <si>
    <t>Greenville</t>
  </si>
  <si>
    <t>SC_GREENVILLE</t>
  </si>
  <si>
    <t>SC_GREENWOOD</t>
  </si>
  <si>
    <t>Hampton</t>
  </si>
  <si>
    <t>SC_HAMPTON</t>
  </si>
  <si>
    <t>Horry</t>
  </si>
  <si>
    <t>SC_HORRY</t>
  </si>
  <si>
    <t>SC_JASPER</t>
  </si>
  <si>
    <t>Kershaw</t>
  </si>
  <si>
    <t>SC_KERSHAW</t>
  </si>
  <si>
    <t>SC_LANCASTER</t>
  </si>
  <si>
    <t>SC_LAURENS</t>
  </si>
  <si>
    <t>SC_LEE</t>
  </si>
  <si>
    <t>Lexington</t>
  </si>
  <si>
    <t>SC_LEXINGTON</t>
  </si>
  <si>
    <t>McCormick</t>
  </si>
  <si>
    <t>SC_MCCORMICK</t>
  </si>
  <si>
    <t>SC_MARION</t>
  </si>
  <si>
    <t>Marlboro</t>
  </si>
  <si>
    <t>SC_MARLBORO</t>
  </si>
  <si>
    <t>Newberry</t>
  </si>
  <si>
    <t>SC_NEWBERRY</t>
  </si>
  <si>
    <t>SC_OCONEE</t>
  </si>
  <si>
    <t>Orangeburg</t>
  </si>
  <si>
    <t>SC_ORANGEBURG</t>
  </si>
  <si>
    <t>SC_PICKENS</t>
  </si>
  <si>
    <t>SC_RICHLAND</t>
  </si>
  <si>
    <t>Saluda</t>
  </si>
  <si>
    <t>SC_SALUDA</t>
  </si>
  <si>
    <t>Spartanburg</t>
  </si>
  <si>
    <t>SC_SPARTANBURG</t>
  </si>
  <si>
    <t>SC_SUMTER</t>
  </si>
  <si>
    <t>SC_UNION</t>
  </si>
  <si>
    <t>Williamsburg</t>
  </si>
  <si>
    <t>SC_WILLIAMSBURG</t>
  </si>
  <si>
    <t>SC_YORK</t>
  </si>
  <si>
    <t>Aurora</t>
  </si>
  <si>
    <t>SD_AURORA</t>
  </si>
  <si>
    <t>Beadle</t>
  </si>
  <si>
    <t>SD_BEADLE</t>
  </si>
  <si>
    <t>Bennett</t>
  </si>
  <si>
    <t>SD_BENNETT</t>
  </si>
  <si>
    <t>Bon Homme</t>
  </si>
  <si>
    <t>SD_BON HOMME</t>
  </si>
  <si>
    <t>Brookings</t>
  </si>
  <si>
    <t>SD_BROOKINGS</t>
  </si>
  <si>
    <t>SD_BROWN</t>
  </si>
  <si>
    <t>Brule</t>
  </si>
  <si>
    <t>SD_BRULE</t>
  </si>
  <si>
    <t>SD_BUFFALO</t>
  </si>
  <si>
    <t>SD_BUTTE</t>
  </si>
  <si>
    <t>SD_CAMPBELL</t>
  </si>
  <si>
    <t>Charles Mix</t>
  </si>
  <si>
    <t>SD_CHARLES MIX</t>
  </si>
  <si>
    <t>SD_CLARK</t>
  </si>
  <si>
    <t>SD_CLAY</t>
  </si>
  <si>
    <t>Codington</t>
  </si>
  <si>
    <t>SD_CODINGTON</t>
  </si>
  <si>
    <t>Corson</t>
  </si>
  <si>
    <t>SD_CORSON</t>
  </si>
  <si>
    <t>SD_CUSTER</t>
  </si>
  <si>
    <t>Davison</t>
  </si>
  <si>
    <t>SD_DAVISON</t>
  </si>
  <si>
    <t>Day</t>
  </si>
  <si>
    <t>SD_DAY</t>
  </si>
  <si>
    <t>SD_DEUEL</t>
  </si>
  <si>
    <t>SD_DEWEY</t>
  </si>
  <si>
    <t>SD_DOUGLAS</t>
  </si>
  <si>
    <t>Edmunds</t>
  </si>
  <si>
    <t>SD_EDMUNDS</t>
  </si>
  <si>
    <t>Fall River</t>
  </si>
  <si>
    <t>SD_FALL RIVER</t>
  </si>
  <si>
    <t>Faulk</t>
  </si>
  <si>
    <t>SD_FAULK</t>
  </si>
  <si>
    <t>SD_GRANT</t>
  </si>
  <si>
    <t>Gregory</t>
  </si>
  <si>
    <t>SD_GREGORY</t>
  </si>
  <si>
    <t>Haakon</t>
  </si>
  <si>
    <t>SD_HAAKON</t>
  </si>
  <si>
    <t>Hamlin</t>
  </si>
  <si>
    <t>SD_HAMLIN</t>
  </si>
  <si>
    <t>Hand</t>
  </si>
  <si>
    <t>SD_HAND</t>
  </si>
  <si>
    <t>Hanson</t>
  </si>
  <si>
    <t>SD_HANSON</t>
  </si>
  <si>
    <t>SD_HARDING</t>
  </si>
  <si>
    <t>SD_HUGHES</t>
  </si>
  <si>
    <t>Hutchinson</t>
  </si>
  <si>
    <t>SD_HUTCHINSON</t>
  </si>
  <si>
    <t>SD_HYDE</t>
  </si>
  <si>
    <t>SD_JACKSON</t>
  </si>
  <si>
    <t>Jerauld</t>
  </si>
  <si>
    <t>SD_JERAULD</t>
  </si>
  <si>
    <t>SD_JONES</t>
  </si>
  <si>
    <t>Kingsbury</t>
  </si>
  <si>
    <t>SD_KINGSBURY</t>
  </si>
  <si>
    <t>SD_LAKE</t>
  </si>
  <si>
    <t>SD_LAWRENCE</t>
  </si>
  <si>
    <t>SD_LINCOLN</t>
  </si>
  <si>
    <t>Lyman</t>
  </si>
  <si>
    <t>SD_LYMAN</t>
  </si>
  <si>
    <t>McCook</t>
  </si>
  <si>
    <t>SD_MCCOOK</t>
  </si>
  <si>
    <t>SD_MCPHERSON</t>
  </si>
  <si>
    <t>SD_MARSHALL</t>
  </si>
  <si>
    <t>SD_MEADE</t>
  </si>
  <si>
    <t>Mellette</t>
  </si>
  <si>
    <t>SD_MELLETTE</t>
  </si>
  <si>
    <t>Miner</t>
  </si>
  <si>
    <t>SD_MINER</t>
  </si>
  <si>
    <t>Minnehaha</t>
  </si>
  <si>
    <t>SD_MINNEHAHA</t>
  </si>
  <si>
    <t>Moody</t>
  </si>
  <si>
    <t>SD_MOODY</t>
  </si>
  <si>
    <t>SD_PENNINGTON</t>
  </si>
  <si>
    <t>SD_PERKINS</t>
  </si>
  <si>
    <t>SD_POTTER</t>
  </si>
  <si>
    <t>Roberts</t>
  </si>
  <si>
    <t>SD_ROBERTS</t>
  </si>
  <si>
    <t>Sanborn</t>
  </si>
  <si>
    <t>SD_SANBORN</t>
  </si>
  <si>
    <t>SD_SHANNON</t>
  </si>
  <si>
    <t>Spink</t>
  </si>
  <si>
    <t>SD_SPINK</t>
  </si>
  <si>
    <t>Stanley</t>
  </si>
  <si>
    <t>SD_STANLEY</t>
  </si>
  <si>
    <t>Sully</t>
  </si>
  <si>
    <t>SD_SULLY</t>
  </si>
  <si>
    <t>SD_TODD</t>
  </si>
  <si>
    <t>Tripp</t>
  </si>
  <si>
    <t>SD_TRIPP</t>
  </si>
  <si>
    <t>SD_TURNER</t>
  </si>
  <si>
    <t>SD_UNION</t>
  </si>
  <si>
    <t>Walworth</t>
  </si>
  <si>
    <t>SD_WALWORTH</t>
  </si>
  <si>
    <t>Yankton</t>
  </si>
  <si>
    <t>SD_YANKTON</t>
  </si>
  <si>
    <t>Ziebach</t>
  </si>
  <si>
    <t>SD_ZIEBACH</t>
  </si>
  <si>
    <t>TN_ANDERSON</t>
  </si>
  <si>
    <t>TN_BEDFORD</t>
  </si>
  <si>
    <t>TN_BENTON</t>
  </si>
  <si>
    <t>Bledsoe</t>
  </si>
  <si>
    <t>TN_BLEDSOE</t>
  </si>
  <si>
    <t>TN_BLOUNT</t>
  </si>
  <si>
    <t>TN_BRADLEY</t>
  </si>
  <si>
    <t>TN_CAMPBELL</t>
  </si>
  <si>
    <t>Cannon</t>
  </si>
  <si>
    <t>TN_CANNON</t>
  </si>
  <si>
    <t>TN_CARROLL</t>
  </si>
  <si>
    <t>TN_CARTER</t>
  </si>
  <si>
    <t>Cheatham</t>
  </si>
  <si>
    <t>TN_CHEATHAM</t>
  </si>
  <si>
    <t>TN_CHESTER</t>
  </si>
  <si>
    <t>TN_CLAIBORNE</t>
  </si>
  <si>
    <t>TN_CLAY</t>
  </si>
  <si>
    <t>Cocke</t>
  </si>
  <si>
    <t>TN_COCKE</t>
  </si>
  <si>
    <t>TN_COFFEE</t>
  </si>
  <si>
    <t>Crockett</t>
  </si>
  <si>
    <t>TN_CROCKETT</t>
  </si>
  <si>
    <t>TN_CUMBERLAND</t>
  </si>
  <si>
    <t>TN_DAVIDSON</t>
  </si>
  <si>
    <t>TN_DECATUR</t>
  </si>
  <si>
    <t>TN_DEKALB</t>
  </si>
  <si>
    <t>Dickson</t>
  </si>
  <si>
    <t>TN_DICKSON</t>
  </si>
  <si>
    <t>Dyer</t>
  </si>
  <si>
    <t>TN_DYER</t>
  </si>
  <si>
    <t>TN_FAYETTE</t>
  </si>
  <si>
    <t>Fentress</t>
  </si>
  <si>
    <t>TN_FENTRESS</t>
  </si>
  <si>
    <t>TN_FRANKLIN</t>
  </si>
  <si>
    <t>TN_GIBSON</t>
  </si>
  <si>
    <t>Giles</t>
  </si>
  <si>
    <t>TN_GILES</t>
  </si>
  <si>
    <t>Grainger</t>
  </si>
  <si>
    <t>TN_GRAINGER</t>
  </si>
  <si>
    <t>TN_GREENE</t>
  </si>
  <si>
    <t>TN_GRUNDY</t>
  </si>
  <si>
    <t>Hamblen</t>
  </si>
  <si>
    <t>TN_HAMBLEN</t>
  </si>
  <si>
    <t>TN_HAMILTON</t>
  </si>
  <si>
    <t>TN_HANCOCK</t>
  </si>
  <si>
    <t>Hardeman</t>
  </si>
  <si>
    <t>TN_HARDEMAN</t>
  </si>
  <si>
    <t>TN_HARDIN</t>
  </si>
  <si>
    <t>Hawkins</t>
  </si>
  <si>
    <t>TN_HAWKINS</t>
  </si>
  <si>
    <t>TN_HAYWOOD</t>
  </si>
  <si>
    <t>TN_HENDERSON</t>
  </si>
  <si>
    <t>TN_HENRY</t>
  </si>
  <si>
    <t>TN_HICKMAN</t>
  </si>
  <si>
    <t>TN_HOUSTON</t>
  </si>
  <si>
    <t>TN_HUMPHREYS</t>
  </si>
  <si>
    <t>TN_JACKSON</t>
  </si>
  <si>
    <t>TN_JEFFERSON</t>
  </si>
  <si>
    <t>TN_JOHNSON</t>
  </si>
  <si>
    <t>TN_KNOX</t>
  </si>
  <si>
    <t>TN_LAKE</t>
  </si>
  <si>
    <t>TN_LAUDERDALE</t>
  </si>
  <si>
    <t>TN_LAWRENCE</t>
  </si>
  <si>
    <t>TN_LEWIS</t>
  </si>
  <si>
    <t>TN_LINCOLN</t>
  </si>
  <si>
    <t>Loudon</t>
  </si>
  <si>
    <t>TN_LOUDON</t>
  </si>
  <si>
    <t>McMinn</t>
  </si>
  <si>
    <t>TN_MCMINN</t>
  </si>
  <si>
    <t>McNairy</t>
  </si>
  <si>
    <t>TN_MCNAIRY</t>
  </si>
  <si>
    <t>TN_MACON</t>
  </si>
  <si>
    <t>TN_MADISON</t>
  </si>
  <si>
    <t>TN_MARION</t>
  </si>
  <si>
    <t>TN_MARSHALL</t>
  </si>
  <si>
    <t>Maury</t>
  </si>
  <si>
    <t>TN_MAURY</t>
  </si>
  <si>
    <t>TN_MEIGS</t>
  </si>
  <si>
    <t>TN_MONROE</t>
  </si>
  <si>
    <t>TN_MONTGOMERY</t>
  </si>
  <si>
    <t>TN_MOORE</t>
  </si>
  <si>
    <t>TN_MORGAN</t>
  </si>
  <si>
    <t>Obion</t>
  </si>
  <si>
    <t>TN_OBION</t>
  </si>
  <si>
    <t>Overton</t>
  </si>
  <si>
    <t>TN_OVERTON</t>
  </si>
  <si>
    <t>TN_PERRY</t>
  </si>
  <si>
    <t>Pickett</t>
  </si>
  <si>
    <t>TN_PICKETT</t>
  </si>
  <si>
    <t>TN_POLK</t>
  </si>
  <si>
    <t>TN_PUTNAM</t>
  </si>
  <si>
    <t>Rhea</t>
  </si>
  <si>
    <t>TN_RHEA</t>
  </si>
  <si>
    <t>Roane</t>
  </si>
  <si>
    <t>TN_ROANE</t>
  </si>
  <si>
    <t>TN_ROBERTSON</t>
  </si>
  <si>
    <t>TN_RUTHERFORD</t>
  </si>
  <si>
    <t>TN_SCOTT</t>
  </si>
  <si>
    <t>Sequatchie</t>
  </si>
  <si>
    <t>TN_SEQUATCHIE</t>
  </si>
  <si>
    <t>TN_SEVIER</t>
  </si>
  <si>
    <t>TN_SHELBY</t>
  </si>
  <si>
    <t>TN_SMITH</t>
  </si>
  <si>
    <t>TN_STEWART</t>
  </si>
  <si>
    <t>TN_SULLIVAN</t>
  </si>
  <si>
    <t>TN_SUMNER</t>
  </si>
  <si>
    <t>TN_TIPTON</t>
  </si>
  <si>
    <t>Trousdale</t>
  </si>
  <si>
    <t>TN_TROUSDALE</t>
  </si>
  <si>
    <t>Unicoi</t>
  </si>
  <si>
    <t>TN_UNICOI</t>
  </si>
  <si>
    <t>TN_UNION</t>
  </si>
  <si>
    <t>TN_VAN BUREN</t>
  </si>
  <si>
    <t>TN_WARREN</t>
  </si>
  <si>
    <t>TN_WASHINGTON</t>
  </si>
  <si>
    <t>TN_WAYNE</t>
  </si>
  <si>
    <t>Weakley</t>
  </si>
  <si>
    <t>TN_WEAKLEY</t>
  </si>
  <si>
    <t>TN_WHITE</t>
  </si>
  <si>
    <t>TN_WILLIAMSON</t>
  </si>
  <si>
    <t>TN_WILSON</t>
  </si>
  <si>
    <t>TX_ANDERSON</t>
  </si>
  <si>
    <t>Andrews</t>
  </si>
  <si>
    <t>TX_ANDREWS</t>
  </si>
  <si>
    <t>Angelina</t>
  </si>
  <si>
    <t>TX_ANGELINA</t>
  </si>
  <si>
    <t>Aransas</t>
  </si>
  <si>
    <t>TX_ARANSAS</t>
  </si>
  <si>
    <t>Archer</t>
  </si>
  <si>
    <t>TX_ARCHER</t>
  </si>
  <si>
    <t>TX_ARMSTRONG</t>
  </si>
  <si>
    <t>Atascosa</t>
  </si>
  <si>
    <t>TX_ATASCOSA</t>
  </si>
  <si>
    <t>Austin</t>
  </si>
  <si>
    <t>TX_AUSTIN</t>
  </si>
  <si>
    <t>Bailey</t>
  </si>
  <si>
    <t>TX_BAILEY</t>
  </si>
  <si>
    <t>Bandera</t>
  </si>
  <si>
    <t>TX_BANDERA</t>
  </si>
  <si>
    <t>Bastrop</t>
  </si>
  <si>
    <t>TX_BASTROP</t>
  </si>
  <si>
    <t>Baylor</t>
  </si>
  <si>
    <t>TX_BAYLOR</t>
  </si>
  <si>
    <t>Bee</t>
  </si>
  <si>
    <t>TX_BEE</t>
  </si>
  <si>
    <t>TX_BELL</t>
  </si>
  <si>
    <t>Bexar</t>
  </si>
  <si>
    <t>TX_BEXAR</t>
  </si>
  <si>
    <t>Blanco</t>
  </si>
  <si>
    <t>TX_BLANCO</t>
  </si>
  <si>
    <t>Borden</t>
  </si>
  <si>
    <t>TX_BORDEN</t>
  </si>
  <si>
    <t>Bosque</t>
  </si>
  <si>
    <t>TX_BOSQUE</t>
  </si>
  <si>
    <t>Bowie</t>
  </si>
  <si>
    <t>TX_BOWIE</t>
  </si>
  <si>
    <t>Brazoria</t>
  </si>
  <si>
    <t>TX_BRAZORIA</t>
  </si>
  <si>
    <t>Brazos</t>
  </si>
  <si>
    <t>TX_BRAZOS</t>
  </si>
  <si>
    <t>Brewster</t>
  </si>
  <si>
    <t>TX_BREWSTER</t>
  </si>
  <si>
    <t>Briscoe</t>
  </si>
  <si>
    <t>TX_BRISCOE</t>
  </si>
  <si>
    <t>TX_BROOKS</t>
  </si>
  <si>
    <t>TX_BROWN</t>
  </si>
  <si>
    <t>Burleson</t>
  </si>
  <si>
    <t>TX_BURLESON</t>
  </si>
  <si>
    <t>Burnet</t>
  </si>
  <si>
    <t>TX_BURNET</t>
  </si>
  <si>
    <t>TX_CALDWELL</t>
  </si>
  <si>
    <t>TX_CALHOUN</t>
  </si>
  <si>
    <t>Callahan</t>
  </si>
  <si>
    <t>TX_CALLAHAN</t>
  </si>
  <si>
    <t>TX_CAMERON</t>
  </si>
  <si>
    <t>Camp</t>
  </si>
  <si>
    <t>TX_CAMP</t>
  </si>
  <si>
    <t>Carson</t>
  </si>
  <si>
    <t>TX_CARSON</t>
  </si>
  <si>
    <t>TX_CASS</t>
  </si>
  <si>
    <t>Castro</t>
  </si>
  <si>
    <t>TX_CASTRO</t>
  </si>
  <si>
    <t>TX_CHAMBERS</t>
  </si>
  <si>
    <t>TX_CHEROKEE</t>
  </si>
  <si>
    <t>Childress</t>
  </si>
  <si>
    <t>TX_CHILDRESS</t>
  </si>
  <si>
    <t>TX_CLAY</t>
  </si>
  <si>
    <t>Cochran</t>
  </si>
  <si>
    <t>TX_COCHRAN</t>
  </si>
  <si>
    <t>Coke</t>
  </si>
  <si>
    <t>TX_COKE</t>
  </si>
  <si>
    <t>Coleman</t>
  </si>
  <si>
    <t>TX_COLEMAN</t>
  </si>
  <si>
    <t>Collin</t>
  </si>
  <si>
    <t>TX_COLLIN</t>
  </si>
  <si>
    <t>Collingsworth</t>
  </si>
  <si>
    <t>TX_COLLINGSWORTH</t>
  </si>
  <si>
    <t>TX_COLORADO</t>
  </si>
  <si>
    <t>Comal</t>
  </si>
  <si>
    <t>TX_COMAL</t>
  </si>
  <si>
    <t>TX_COMANCHE</t>
  </si>
  <si>
    <t>Concho</t>
  </si>
  <si>
    <t>TX_CONCHO</t>
  </si>
  <si>
    <t>Cooke</t>
  </si>
  <si>
    <t>TX_COOKE</t>
  </si>
  <si>
    <t>Coryell</t>
  </si>
  <si>
    <t>TX_CORYELL</t>
  </si>
  <si>
    <t>Cottle</t>
  </si>
  <si>
    <t>TX_COTTLE</t>
  </si>
  <si>
    <t>Crane</t>
  </si>
  <si>
    <t>TX_CRANE</t>
  </si>
  <si>
    <t>TX_CROCKETT</t>
  </si>
  <si>
    <t>Crosby</t>
  </si>
  <si>
    <t>TX_CROSBY</t>
  </si>
  <si>
    <t>Culberson</t>
  </si>
  <si>
    <t>TX_CULBERSON</t>
  </si>
  <si>
    <t>Dallam</t>
  </si>
  <si>
    <t>TX_DALLAM</t>
  </si>
  <si>
    <t>TX_DALLAS</t>
  </si>
  <si>
    <t>TX_DAWSON</t>
  </si>
  <si>
    <t>Deaf Smith</t>
  </si>
  <si>
    <t>TX_DEAF SMITH</t>
  </si>
  <si>
    <t>TX_DELTA</t>
  </si>
  <si>
    <t>Denton</t>
  </si>
  <si>
    <t>TX_DENTON</t>
  </si>
  <si>
    <t>DeWitt</t>
  </si>
  <si>
    <t>TX_DEWITT</t>
  </si>
  <si>
    <t>Dickens</t>
  </si>
  <si>
    <t>TX_DICKENS</t>
  </si>
  <si>
    <t>Dimmit</t>
  </si>
  <si>
    <t>TX_DIMMIT</t>
  </si>
  <si>
    <t>Donley</t>
  </si>
  <si>
    <t>TX_DONLEY</t>
  </si>
  <si>
    <t>TX_DUVAL</t>
  </si>
  <si>
    <t>Eastland</t>
  </si>
  <si>
    <t>TX_EASTLAND</t>
  </si>
  <si>
    <t>Ector</t>
  </si>
  <si>
    <t>TX_ECTOR</t>
  </si>
  <si>
    <t>TX_EDWARDS</t>
  </si>
  <si>
    <t>TX_ELLIS</t>
  </si>
  <si>
    <t>TX_EL PASO</t>
  </si>
  <si>
    <t>Erath</t>
  </si>
  <si>
    <t>TX_ERATH</t>
  </si>
  <si>
    <t>Falls</t>
  </si>
  <si>
    <t>TX_FALLS</t>
  </si>
  <si>
    <t>TX_FANNIN</t>
  </si>
  <si>
    <t>TX_FAYETTE</t>
  </si>
  <si>
    <t>Fisher</t>
  </si>
  <si>
    <t>TX_FISHER</t>
  </si>
  <si>
    <t>TX_FLOYD</t>
  </si>
  <si>
    <t>Foard</t>
  </si>
  <si>
    <t>TX_FOARD</t>
  </si>
  <si>
    <t>Fort Bend</t>
  </si>
  <si>
    <t>TX_FORT BEND</t>
  </si>
  <si>
    <t>TX_FRANKLIN</t>
  </si>
  <si>
    <t>Freestone</t>
  </si>
  <si>
    <t>TX_FREESTONE</t>
  </si>
  <si>
    <t>Frio</t>
  </si>
  <si>
    <t>TX_FRIO</t>
  </si>
  <si>
    <t>Gaines</t>
  </si>
  <si>
    <t>TX_GAINES</t>
  </si>
  <si>
    <t>Galveston</t>
  </si>
  <si>
    <t>TX_GALVESTON</t>
  </si>
  <si>
    <t>Garza</t>
  </si>
  <si>
    <t>TX_GARZA</t>
  </si>
  <si>
    <t>Gillespie</t>
  </si>
  <si>
    <t>TX_GILLESPIE</t>
  </si>
  <si>
    <t>Glasscock</t>
  </si>
  <si>
    <t>TX_GLASSCOCK</t>
  </si>
  <si>
    <t>Goliad</t>
  </si>
  <si>
    <t>TX_GOLIAD</t>
  </si>
  <si>
    <t>Gonzales</t>
  </si>
  <si>
    <t>TX_GONZALES</t>
  </si>
  <si>
    <t>TX_GRAY</t>
  </si>
  <si>
    <t>TX_GRAYSON</t>
  </si>
  <si>
    <t>Gregg</t>
  </si>
  <si>
    <t>TX_GREGG</t>
  </si>
  <si>
    <t>Grimes</t>
  </si>
  <si>
    <t>TX_GRIMES</t>
  </si>
  <si>
    <t>TX_GUADALUPE</t>
  </si>
  <si>
    <t>TX_HALE</t>
  </si>
  <si>
    <t>TX_HALL</t>
  </si>
  <si>
    <t>TX_HAMILTON</t>
  </si>
  <si>
    <t>Hansford</t>
  </si>
  <si>
    <t>TX_HANSFORD</t>
  </si>
  <si>
    <t>TX_HARDEMAN</t>
  </si>
  <si>
    <t>TX_HARDIN</t>
  </si>
  <si>
    <t>TX_HARRIS</t>
  </si>
  <si>
    <t>TX_HARRISON</t>
  </si>
  <si>
    <t>Hartley</t>
  </si>
  <si>
    <t>TX_HARTLEY</t>
  </si>
  <si>
    <t>TX_HASKELL</t>
  </si>
  <si>
    <t>Hays</t>
  </si>
  <si>
    <t>TX_HAYS</t>
  </si>
  <si>
    <t>Hemphill</t>
  </si>
  <si>
    <t>TX_HEMPHILL</t>
  </si>
  <si>
    <t>TX_HENDERSON</t>
  </si>
  <si>
    <t>TX_HIDALGO</t>
  </si>
  <si>
    <t>TX_HILL</t>
  </si>
  <si>
    <t>Hockley</t>
  </si>
  <si>
    <t>TX_HOCKLEY</t>
  </si>
  <si>
    <t>Hood</t>
  </si>
  <si>
    <t>TX_HOOD</t>
  </si>
  <si>
    <t>TX_HOPKINS</t>
  </si>
  <si>
    <t>TX_HOUSTON</t>
  </si>
  <si>
    <t>TX_HOWARD</t>
  </si>
  <si>
    <t>Hudspeth</t>
  </si>
  <si>
    <t>TX_HUDSPETH</t>
  </si>
  <si>
    <t>Hunt</t>
  </si>
  <si>
    <t>TX_HUNT</t>
  </si>
  <si>
    <t>TX_HUTCHINSON</t>
  </si>
  <si>
    <t>Irion</t>
  </si>
  <si>
    <t>TX_IRION</t>
  </si>
  <si>
    <t>Jack</t>
  </si>
  <si>
    <t>TX_JACK</t>
  </si>
  <si>
    <t>TX_JACKSON</t>
  </si>
  <si>
    <t>TX_JASPER</t>
  </si>
  <si>
    <t>TX_JEFF DAVIS</t>
  </si>
  <si>
    <t>TX_JEFFERSON</t>
  </si>
  <si>
    <t>Jim Hogg</t>
  </si>
  <si>
    <t>TX_JIM HOGG</t>
  </si>
  <si>
    <t>Jim Wells</t>
  </si>
  <si>
    <t>TX_JIM WELLS</t>
  </si>
  <si>
    <t>TX_JOHNSON</t>
  </si>
  <si>
    <t>TX_JONES</t>
  </si>
  <si>
    <t>Karnes</t>
  </si>
  <si>
    <t>TX_KARNES</t>
  </si>
  <si>
    <t>Kaufman</t>
  </si>
  <si>
    <t>TX_KAUFMAN</t>
  </si>
  <si>
    <t>TX_KENDALL</t>
  </si>
  <si>
    <t>Kenedy</t>
  </si>
  <si>
    <t>TX_KENEDY</t>
  </si>
  <si>
    <t>TX_KENT</t>
  </si>
  <si>
    <t>Kerr</t>
  </si>
  <si>
    <t>TX_KERR</t>
  </si>
  <si>
    <t>Kimble</t>
  </si>
  <si>
    <t>TX_KIMBLE</t>
  </si>
  <si>
    <t>King</t>
  </si>
  <si>
    <t>TX_KING</t>
  </si>
  <si>
    <t>Kinney</t>
  </si>
  <si>
    <t>TX_KINNEY</t>
  </si>
  <si>
    <t>Kleberg</t>
  </si>
  <si>
    <t>TX_KLEBERG</t>
  </si>
  <si>
    <t>TX_KNOX</t>
  </si>
  <si>
    <t>TX_LAMAR</t>
  </si>
  <si>
    <t>Lamb</t>
  </si>
  <si>
    <t>TX_LAMB</t>
  </si>
  <si>
    <t>Lampasas</t>
  </si>
  <si>
    <t>TX_LAMPASAS</t>
  </si>
  <si>
    <t>TX_LA SALLE</t>
  </si>
  <si>
    <t>Lavaca</t>
  </si>
  <si>
    <t>TX_LAVACA</t>
  </si>
  <si>
    <t>TX_LEE</t>
  </si>
  <si>
    <t>TX_LEON</t>
  </si>
  <si>
    <t>TX_LIBERTY</t>
  </si>
  <si>
    <t>TX_LIMESTONE</t>
  </si>
  <si>
    <t>Lipscomb</t>
  </si>
  <si>
    <t>TX_LIPSCOMB</t>
  </si>
  <si>
    <t>Live Oak</t>
  </si>
  <si>
    <t>TX_LIVE OAK</t>
  </si>
  <si>
    <t>Llano</t>
  </si>
  <si>
    <t>TX_LLANO</t>
  </si>
  <si>
    <t>Loving</t>
  </si>
  <si>
    <t>TX_LOVING</t>
  </si>
  <si>
    <t>Lubbock</t>
  </si>
  <si>
    <t>TX_LUBBOCK</t>
  </si>
  <si>
    <t>Lynn</t>
  </si>
  <si>
    <t>TX_LYNN</t>
  </si>
  <si>
    <t>McCulloch</t>
  </si>
  <si>
    <t>TX_MCCULLOCH</t>
  </si>
  <si>
    <t>McLennan</t>
  </si>
  <si>
    <t>TX_MCLENNAN</t>
  </si>
  <si>
    <t>McMullen</t>
  </si>
  <si>
    <t>TX_MCMULLEN</t>
  </si>
  <si>
    <t>TX_MADISON</t>
  </si>
  <si>
    <t>TX_MARION</t>
  </si>
  <si>
    <t>TX_MARTIN</t>
  </si>
  <si>
    <t>TX_MASON</t>
  </si>
  <si>
    <t>Matagorda</t>
  </si>
  <si>
    <t>TX_MATAGORDA</t>
  </si>
  <si>
    <t>Maverick</t>
  </si>
  <si>
    <t>TX_MAVERICK</t>
  </si>
  <si>
    <t>TX_MEDINA</t>
  </si>
  <si>
    <t>TX_MENARD</t>
  </si>
  <si>
    <t>TX_MIDLAND</t>
  </si>
  <si>
    <t>Milam</t>
  </si>
  <si>
    <t>TX_MILAM</t>
  </si>
  <si>
    <t>TX_MILLS</t>
  </si>
  <si>
    <t>TX_MITCHELL</t>
  </si>
  <si>
    <t>Montague</t>
  </si>
  <si>
    <t>TX_MONTAGUE</t>
  </si>
  <si>
    <t>TX_MONTGOMERY</t>
  </si>
  <si>
    <t>TX_MOORE</t>
  </si>
  <si>
    <t>TX_MORRIS</t>
  </si>
  <si>
    <t>Motley</t>
  </si>
  <si>
    <t>TX_MOTLEY</t>
  </si>
  <si>
    <t>Nacogdoches</t>
  </si>
  <si>
    <t>TX_NACOGDOCHES</t>
  </si>
  <si>
    <t>Navarro</t>
  </si>
  <si>
    <t>TX_NAVARRO</t>
  </si>
  <si>
    <t>TX_NEWTON</t>
  </si>
  <si>
    <t>Nolan</t>
  </si>
  <si>
    <t>TX_NOLAN</t>
  </si>
  <si>
    <t>Nueces</t>
  </si>
  <si>
    <t>TX_NUECES</t>
  </si>
  <si>
    <t>Ochiltree</t>
  </si>
  <si>
    <t>TX_OCHILTREE</t>
  </si>
  <si>
    <t>TX_OLDHAM</t>
  </si>
  <si>
    <t>TX_ORANGE</t>
  </si>
  <si>
    <t>Palo Pinto</t>
  </si>
  <si>
    <t>TX_PALO PINTO</t>
  </si>
  <si>
    <t>TX_PANOLA</t>
  </si>
  <si>
    <t>Parker</t>
  </si>
  <si>
    <t>TX_PARKER</t>
  </si>
  <si>
    <t>Parmer</t>
  </si>
  <si>
    <t>TX_PARMER</t>
  </si>
  <si>
    <t>Pecos</t>
  </si>
  <si>
    <t>TX_PECOS</t>
  </si>
  <si>
    <t>TX_POLK</t>
  </si>
  <si>
    <t>TX_POTTER</t>
  </si>
  <si>
    <t>Presidio</t>
  </si>
  <si>
    <t>TX_PRESIDIO</t>
  </si>
  <si>
    <t>Rains</t>
  </si>
  <si>
    <t>TX_RAINS</t>
  </si>
  <si>
    <t>Randall</t>
  </si>
  <si>
    <t>TX_RANDALL</t>
  </si>
  <si>
    <t>Reagan</t>
  </si>
  <si>
    <t>TX_REAGAN</t>
  </si>
  <si>
    <t>Real</t>
  </si>
  <si>
    <t>TX_REAL</t>
  </si>
  <si>
    <t>Red River</t>
  </si>
  <si>
    <t>TX_RED RIVER</t>
  </si>
  <si>
    <t>Reeves</t>
  </si>
  <si>
    <t>TX_REEVES</t>
  </si>
  <si>
    <t>Refugio</t>
  </si>
  <si>
    <t>TX_REFUGIO</t>
  </si>
  <si>
    <t>TX_ROBERTS</t>
  </si>
  <si>
    <t>TX_ROBERTSON</t>
  </si>
  <si>
    <t>Rockwall</t>
  </si>
  <si>
    <t>TX_ROCKWALL</t>
  </si>
  <si>
    <t>Runnels</t>
  </si>
  <si>
    <t>TX_RUNNELS</t>
  </si>
  <si>
    <t>Rusk</t>
  </si>
  <si>
    <t>TX_RUSK</t>
  </si>
  <si>
    <t>Sabine</t>
  </si>
  <si>
    <t>TX_SABINE</t>
  </si>
  <si>
    <t>San Augustine</t>
  </si>
  <si>
    <t>TX_SAN AUGUSTINE</t>
  </si>
  <si>
    <t>San Jacinto</t>
  </si>
  <si>
    <t>TX_SAN JACINTO</t>
  </si>
  <si>
    <t>San Patricio</t>
  </si>
  <si>
    <t>TX_SAN PATRICIO</t>
  </si>
  <si>
    <t>San Saba</t>
  </si>
  <si>
    <t>TX_SAN SABA</t>
  </si>
  <si>
    <t>Schleicher</t>
  </si>
  <si>
    <t>TX_SCHLEICHER</t>
  </si>
  <si>
    <t>Scurry</t>
  </si>
  <si>
    <t>TX_SCURRY</t>
  </si>
  <si>
    <t>Shackelford</t>
  </si>
  <si>
    <t>TX_SHACKELFORD</t>
  </si>
  <si>
    <t>TX_SHELBY</t>
  </si>
  <si>
    <t>TX_SHERMAN</t>
  </si>
  <si>
    <t>TX_SMITH</t>
  </si>
  <si>
    <t>Somervell</t>
  </si>
  <si>
    <t>TX_SOMERVELL</t>
  </si>
  <si>
    <t>Starr</t>
  </si>
  <si>
    <t>TX_STARR</t>
  </si>
  <si>
    <t>TX_STEPHENS</t>
  </si>
  <si>
    <t>Sterling</t>
  </si>
  <si>
    <t>TX_STERLING</t>
  </si>
  <si>
    <t>Stonewall</t>
  </si>
  <si>
    <t>TX_STONEWALL</t>
  </si>
  <si>
    <t>Sutton</t>
  </si>
  <si>
    <t>TX_SUTTON</t>
  </si>
  <si>
    <t>Swisher</t>
  </si>
  <si>
    <t>TX_SWISHER</t>
  </si>
  <si>
    <t>Tarrant</t>
  </si>
  <si>
    <t>TX_TARRANT</t>
  </si>
  <si>
    <t>TX_TAYLOR</t>
  </si>
  <si>
    <t>TX_TERRELL</t>
  </si>
  <si>
    <t>Terry</t>
  </si>
  <si>
    <t>TX_TERRY</t>
  </si>
  <si>
    <t>Throckmorton</t>
  </si>
  <si>
    <t>TX_THROCKMORTON</t>
  </si>
  <si>
    <t>Titus</t>
  </si>
  <si>
    <t>TX_TITUS</t>
  </si>
  <si>
    <t>Tom Green</t>
  </si>
  <si>
    <t>TX_TOM GREEN</t>
  </si>
  <si>
    <t>Travis</t>
  </si>
  <si>
    <t>TX_TRAVIS</t>
  </si>
  <si>
    <t>TX_TRINITY</t>
  </si>
  <si>
    <t>Tyler</t>
  </si>
  <si>
    <t>TX_TYLER</t>
  </si>
  <si>
    <t>Upshur</t>
  </si>
  <si>
    <t>TX_UPSHUR</t>
  </si>
  <si>
    <t>Upton</t>
  </si>
  <si>
    <t>TX_UPTON</t>
  </si>
  <si>
    <t>Uvalde</t>
  </si>
  <si>
    <t>TX_UVALDE</t>
  </si>
  <si>
    <t>Val Verde</t>
  </si>
  <si>
    <t>TX_VAL VERDE</t>
  </si>
  <si>
    <t>Van Zandt</t>
  </si>
  <si>
    <t>TX_VAN ZANDT</t>
  </si>
  <si>
    <t>Victoria</t>
  </si>
  <si>
    <t>TX_VICTORIA</t>
  </si>
  <si>
    <t>TX_WALKER</t>
  </si>
  <si>
    <t>Waller</t>
  </si>
  <si>
    <t>TX_WALLER</t>
  </si>
  <si>
    <t>TX_WARD</t>
  </si>
  <si>
    <t>TX_WASHINGTON</t>
  </si>
  <si>
    <t>Webb</t>
  </si>
  <si>
    <t>TX_WEBB</t>
  </si>
  <si>
    <t>Wharton</t>
  </si>
  <si>
    <t>TX_WHARTON</t>
  </si>
  <si>
    <t>TX_WHEELER</t>
  </si>
  <si>
    <t>TX_WICHITA</t>
  </si>
  <si>
    <t>Wilbarger</t>
  </si>
  <si>
    <t>TX_WILBARGER</t>
  </si>
  <si>
    <t>Willacy</t>
  </si>
  <si>
    <t>TX_WILLACY</t>
  </si>
  <si>
    <t>TX_WILLIAMSON</t>
  </si>
  <si>
    <t>TX_WILSON</t>
  </si>
  <si>
    <t>Winkler</t>
  </si>
  <si>
    <t>TX_WINKLER</t>
  </si>
  <si>
    <t>Wise</t>
  </si>
  <si>
    <t>TX_WISE</t>
  </si>
  <si>
    <t>TX_WOOD</t>
  </si>
  <si>
    <t>Yoakum</t>
  </si>
  <si>
    <t>TX_YOAKUM</t>
  </si>
  <si>
    <t>Young</t>
  </si>
  <si>
    <t>TX_YOUNG</t>
  </si>
  <si>
    <t>Zapata</t>
  </si>
  <si>
    <t>TX_ZAPATA</t>
  </si>
  <si>
    <t>Zavala</t>
  </si>
  <si>
    <t>TX_ZAVALA</t>
  </si>
  <si>
    <t>UT_BEAVER</t>
  </si>
  <si>
    <t>Box Elder</t>
  </si>
  <si>
    <t>UT_BOX ELDER</t>
  </si>
  <si>
    <t>Cache</t>
  </si>
  <si>
    <t>UT_CACHE</t>
  </si>
  <si>
    <t>UT_CARBON</t>
  </si>
  <si>
    <t>Daggett</t>
  </si>
  <si>
    <t>UT_DAGGETT</t>
  </si>
  <si>
    <t>UT_DAVIS</t>
  </si>
  <si>
    <t>Duchesne</t>
  </si>
  <si>
    <t>UT_DUCHESNE</t>
  </si>
  <si>
    <t>Emery</t>
  </si>
  <si>
    <t>UT_EMERY</t>
  </si>
  <si>
    <t>UT_GARFIELD</t>
  </si>
  <si>
    <t>UT_GRAND</t>
  </si>
  <si>
    <t>UT_IRON</t>
  </si>
  <si>
    <t>Juab</t>
  </si>
  <si>
    <t>UT_JUAB</t>
  </si>
  <si>
    <t>UT_KANE</t>
  </si>
  <si>
    <t>Millard</t>
  </si>
  <si>
    <t>UT_MILLARD</t>
  </si>
  <si>
    <t>UT_MORGAN</t>
  </si>
  <si>
    <t>Piute</t>
  </si>
  <si>
    <t>UT_PIUTE</t>
  </si>
  <si>
    <t>Rich</t>
  </si>
  <si>
    <t>UT_RICH</t>
  </si>
  <si>
    <t>Salt Lake</t>
  </si>
  <si>
    <t>UT_SALT LAKE</t>
  </si>
  <si>
    <t>UT_SAN JUAN</t>
  </si>
  <si>
    <t>Sanpete</t>
  </si>
  <si>
    <t>UT_SANPETE</t>
  </si>
  <si>
    <t>UT_SEVIER</t>
  </si>
  <si>
    <t>UT_SUMMIT</t>
  </si>
  <si>
    <t>Tooele</t>
  </si>
  <si>
    <t>UT_TOOELE</t>
  </si>
  <si>
    <t>Uintah</t>
  </si>
  <si>
    <t>UT_UINTAH</t>
  </si>
  <si>
    <t>UT_UTAH</t>
  </si>
  <si>
    <t>Wasatch</t>
  </si>
  <si>
    <t>UT_WASATCH</t>
  </si>
  <si>
    <t>UT_WASHINGTON</t>
  </si>
  <si>
    <t>UT_WAYNE</t>
  </si>
  <si>
    <t>Weber</t>
  </si>
  <si>
    <t>UT_WEBER</t>
  </si>
  <si>
    <t>Addison</t>
  </si>
  <si>
    <t>VT_ADDISON</t>
  </si>
  <si>
    <t>Bennington</t>
  </si>
  <si>
    <t>VT_BENNINGTON</t>
  </si>
  <si>
    <t>Caledonia</t>
  </si>
  <si>
    <t>VT_CALEDONIA</t>
  </si>
  <si>
    <t>Chittenden</t>
  </si>
  <si>
    <t>VT_CHITTENDEN</t>
  </si>
  <si>
    <t>VT_ESSEX</t>
  </si>
  <si>
    <t>VT_FRANKLIN</t>
  </si>
  <si>
    <t>Grand Isle</t>
  </si>
  <si>
    <t>VT_GRAND ISLE</t>
  </si>
  <si>
    <t>Lamoille</t>
  </si>
  <si>
    <t>VT_LAMOILLE</t>
  </si>
  <si>
    <t>VT_ORANGE</t>
  </si>
  <si>
    <t>VT_ORLEANS</t>
  </si>
  <si>
    <t>Rutland</t>
  </si>
  <si>
    <t>VT_RUTLAND</t>
  </si>
  <si>
    <t>VT_WASHINGTON</t>
  </si>
  <si>
    <t>VT_WINDHAM</t>
  </si>
  <si>
    <t>Windsor</t>
  </si>
  <si>
    <t>VT_WINDSOR</t>
  </si>
  <si>
    <t>Accomack</t>
  </si>
  <si>
    <t>VA_ACCOMACK</t>
  </si>
  <si>
    <t>Albemarle</t>
  </si>
  <si>
    <t>VA_ALBEMARLE</t>
  </si>
  <si>
    <t>VA_ALLEGHANY</t>
  </si>
  <si>
    <t>Amelia</t>
  </si>
  <si>
    <t>VA_AMELIA</t>
  </si>
  <si>
    <t>Amherst</t>
  </si>
  <si>
    <t>VA_AMHERST</t>
  </si>
  <si>
    <t>Appomattox</t>
  </si>
  <si>
    <t>VA_APPOMATTOX</t>
  </si>
  <si>
    <t>Arlington</t>
  </si>
  <si>
    <t>VA_ARLINGTON</t>
  </si>
  <si>
    <t>Augusta</t>
  </si>
  <si>
    <t>VA_AUGUSTA</t>
  </si>
  <si>
    <t>VA_BATH</t>
  </si>
  <si>
    <t>VA_BEDFORD</t>
  </si>
  <si>
    <t>Bland</t>
  </si>
  <si>
    <t>VA_BLAND</t>
  </si>
  <si>
    <t>Botetourt</t>
  </si>
  <si>
    <t>VA_BOTETOURT</t>
  </si>
  <si>
    <t>VA_BRUNSWICK</t>
  </si>
  <si>
    <t>VA_BUCHANAN</t>
  </si>
  <si>
    <t>Buckingham</t>
  </si>
  <si>
    <t>VA_BUCKINGHAM</t>
  </si>
  <si>
    <t>VA_CAMPBELL</t>
  </si>
  <si>
    <t>VA_CAROLINE</t>
  </si>
  <si>
    <t>VA_CARROLL</t>
  </si>
  <si>
    <t>Charles City</t>
  </si>
  <si>
    <t>VA_CHARLES CITY</t>
  </si>
  <si>
    <t>VA_CHARLOTTE</t>
  </si>
  <si>
    <t>VA_CHESTERFIELD</t>
  </si>
  <si>
    <t>VA_CLARKE</t>
  </si>
  <si>
    <t>VA_CRAIG</t>
  </si>
  <si>
    <t>Culpeper</t>
  </si>
  <si>
    <t>VA_CULPEPER</t>
  </si>
  <si>
    <t>VA_CUMBERLAND</t>
  </si>
  <si>
    <t>Dickenson</t>
  </si>
  <si>
    <t>VA_DICKENSON</t>
  </si>
  <si>
    <t>Dinwiddie</t>
  </si>
  <si>
    <t>VA_DINWIDDIE</t>
  </si>
  <si>
    <t>VA_ESSEX</t>
  </si>
  <si>
    <t>Fairfax</t>
  </si>
  <si>
    <t>VA_FAIRFAX</t>
  </si>
  <si>
    <t>Fauquier</t>
  </si>
  <si>
    <t>VA_FAUQUIER</t>
  </si>
  <si>
    <t>VA_FLOYD</t>
  </si>
  <si>
    <t>Fluvanna</t>
  </si>
  <si>
    <t>VA_FLUVANNA</t>
  </si>
  <si>
    <t>VA_FRANKLIN</t>
  </si>
  <si>
    <t>VA_FREDERICK</t>
  </si>
  <si>
    <t>VA_GILES</t>
  </si>
  <si>
    <t>VA_GLOUCESTER</t>
  </si>
  <si>
    <t>Goochland</t>
  </si>
  <si>
    <t>VA_GOOCHLAND</t>
  </si>
  <si>
    <t>VA_GRAYSON</t>
  </si>
  <si>
    <t>VA_GREENE</t>
  </si>
  <si>
    <t>Greensville</t>
  </si>
  <si>
    <t>VA_GREENSVILLE</t>
  </si>
  <si>
    <t>VA_HALIFAX</t>
  </si>
  <si>
    <t>Hanover</t>
  </si>
  <si>
    <t>VA_HANOVER</t>
  </si>
  <si>
    <t>Henrico</t>
  </si>
  <si>
    <t>VA_HENRICO</t>
  </si>
  <si>
    <t>VA_HENRY</t>
  </si>
  <si>
    <t>VA_HIGHLAND</t>
  </si>
  <si>
    <t>Isle of Wight</t>
  </si>
  <si>
    <t>VA_ISLE OF WIGHT</t>
  </si>
  <si>
    <t>James City</t>
  </si>
  <si>
    <t>VA_JAMES CITY</t>
  </si>
  <si>
    <t>King and Queen</t>
  </si>
  <si>
    <t>VA_KING AND QUEEN</t>
  </si>
  <si>
    <t>King George</t>
  </si>
  <si>
    <t>VA_KING GEORGE</t>
  </si>
  <si>
    <t>King William</t>
  </si>
  <si>
    <t>VA_KING WILLIAM</t>
  </si>
  <si>
    <t>VA_LANCASTER</t>
  </si>
  <si>
    <t>VA_LEE</t>
  </si>
  <si>
    <t>Loudoun</t>
  </si>
  <si>
    <t>VA_LOUDOUN</t>
  </si>
  <si>
    <t>VA_LOUISA</t>
  </si>
  <si>
    <t>Lunenburg</t>
  </si>
  <si>
    <t>VA_LUNENBURG</t>
  </si>
  <si>
    <t>VA_MADISON</t>
  </si>
  <si>
    <t>Mathews</t>
  </si>
  <si>
    <t>VA_MATHEWS</t>
  </si>
  <si>
    <t>VA_MECKLENBURG</t>
  </si>
  <si>
    <t>VA_MIDDLESEX</t>
  </si>
  <si>
    <t>VA_MONTGOMERY</t>
  </si>
  <si>
    <t>VA_NELSON</t>
  </si>
  <si>
    <t>New Kent</t>
  </si>
  <si>
    <t>VA_NEW KENT</t>
  </si>
  <si>
    <t>VA_NORTHAMPTON</t>
  </si>
  <si>
    <t>VA_NORTHUMBERLAND</t>
  </si>
  <si>
    <t>Nottoway</t>
  </si>
  <si>
    <t>VA_NOTTOWAY</t>
  </si>
  <si>
    <t>VA_ORANGE</t>
  </si>
  <si>
    <t>VA_PAGE</t>
  </si>
  <si>
    <t>Patrick</t>
  </si>
  <si>
    <t>VA_PATRICK</t>
  </si>
  <si>
    <t>Pittsylvania</t>
  </si>
  <si>
    <t>VA_PITTSYLVANIA</t>
  </si>
  <si>
    <t>Powhatan</t>
  </si>
  <si>
    <t>VA_POWHATAN</t>
  </si>
  <si>
    <t>Prince Edward</t>
  </si>
  <si>
    <t>VA_PRINCE EDWARD</t>
  </si>
  <si>
    <t>Prince George</t>
  </si>
  <si>
    <t>VA_PRINCE GEORGE</t>
  </si>
  <si>
    <t>Prince William</t>
  </si>
  <si>
    <t>VA_PRINCE WILLIAM</t>
  </si>
  <si>
    <t>VA_PULASKI</t>
  </si>
  <si>
    <t>Rappahannock</t>
  </si>
  <si>
    <t>VA_RAPPAHANNOCK</t>
  </si>
  <si>
    <t>VA_RICHMOND</t>
  </si>
  <si>
    <t>Roanoke</t>
  </si>
  <si>
    <t>VA_ROANOKE</t>
  </si>
  <si>
    <t>Rockbridge</t>
  </si>
  <si>
    <t>VA_ROCKBRIDGE</t>
  </si>
  <si>
    <t>VA_ROCKINGHAM</t>
  </si>
  <si>
    <t>VA_RUSSELL</t>
  </si>
  <si>
    <t>VA_SCOTT</t>
  </si>
  <si>
    <t>Shenandoah</t>
  </si>
  <si>
    <t>VA_SHENANDOAH</t>
  </si>
  <si>
    <t>Smyth</t>
  </si>
  <si>
    <t>VA_SMYTH</t>
  </si>
  <si>
    <t>Southampton</t>
  </si>
  <si>
    <t>VA_SOUTHAMPTON</t>
  </si>
  <si>
    <t>Spotsylvania</t>
  </si>
  <si>
    <t>VA_SPOTSYLVANIA</t>
  </si>
  <si>
    <t>VA_STAFFORD</t>
  </si>
  <si>
    <t>VA_SURRY</t>
  </si>
  <si>
    <t>VA_SUSSEX</t>
  </si>
  <si>
    <t>VA_TAZEWELL</t>
  </si>
  <si>
    <t>VA_WARREN</t>
  </si>
  <si>
    <t>VA_WASHINGTON</t>
  </si>
  <si>
    <t>VA_WESTMORELAND</t>
  </si>
  <si>
    <t>VA_WISE</t>
  </si>
  <si>
    <t>Wythe</t>
  </si>
  <si>
    <t>VA_WYTHE</t>
  </si>
  <si>
    <t>VA_YORK</t>
  </si>
  <si>
    <t>Alexandria city</t>
  </si>
  <si>
    <t>VA_ALEXANDRIA CITY</t>
  </si>
  <si>
    <t>Bedford city</t>
  </si>
  <si>
    <t>VA_BEDFORD CITY</t>
  </si>
  <si>
    <t>Bristol city</t>
  </si>
  <si>
    <t>VA_BRISTOL CITY</t>
  </si>
  <si>
    <t>Buena Vista city</t>
  </si>
  <si>
    <t>VA_BUENA VISTA CITY</t>
  </si>
  <si>
    <t>Charlottesville city</t>
  </si>
  <si>
    <t>VA_CHARLOTTESVILLE CITY</t>
  </si>
  <si>
    <t>Chesapeake city</t>
  </si>
  <si>
    <t>VA_CHESAPEAKE CITY</t>
  </si>
  <si>
    <t>Clifton Forge city</t>
  </si>
  <si>
    <t>VA_CLIFTON FORGE CITY</t>
  </si>
  <si>
    <t>Colonial Heights city</t>
  </si>
  <si>
    <t>VA_COLONIAL HEIGHTS CITY</t>
  </si>
  <si>
    <t>Covington city</t>
  </si>
  <si>
    <t>VA_COVINGTON CITY</t>
  </si>
  <si>
    <t>Danville city</t>
  </si>
  <si>
    <t>VA_DANVILLE CITY</t>
  </si>
  <si>
    <t>Emporia city</t>
  </si>
  <si>
    <t>VA_EMPORIA CITY</t>
  </si>
  <si>
    <t>Fairfax city</t>
  </si>
  <si>
    <t>VA_FAIRFAX CITY</t>
  </si>
  <si>
    <t>Falls Church city</t>
  </si>
  <si>
    <t>VA_FALLS CHURCH CITY</t>
  </si>
  <si>
    <t>Franklin city</t>
  </si>
  <si>
    <t>VA_FRANKLIN CITY</t>
  </si>
  <si>
    <t>Fredericksburg city</t>
  </si>
  <si>
    <t>VA_FREDERICKSBURG CITY</t>
  </si>
  <si>
    <t>Galax city</t>
  </si>
  <si>
    <t>VA_GALAX CITY</t>
  </si>
  <si>
    <t>Hampton city</t>
  </si>
  <si>
    <t>VA_HAMPTON CITY</t>
  </si>
  <si>
    <t>Harrisonburg city</t>
  </si>
  <si>
    <t>VA_HARRISONBURG CITY</t>
  </si>
  <si>
    <t>Hopewell city</t>
  </si>
  <si>
    <t>VA_HOPEWELL CITY</t>
  </si>
  <si>
    <t>Lexington city</t>
  </si>
  <si>
    <t>VA_LEXINGTON CITY</t>
  </si>
  <si>
    <t>Lynchburg city</t>
  </si>
  <si>
    <t>VA_LYNCHBURG CITY</t>
  </si>
  <si>
    <t>Manassas city</t>
  </si>
  <si>
    <t>VA_MANASSAS CITY</t>
  </si>
  <si>
    <t>Manassas Park city</t>
  </si>
  <si>
    <t>VA_MANASSAS PARK CITY</t>
  </si>
  <si>
    <t>Martinsville city</t>
  </si>
  <si>
    <t>VA_MARTINSVILLE CITY</t>
  </si>
  <si>
    <t>Newport News city</t>
  </si>
  <si>
    <t>VA_NEWPORT NEWS CITY</t>
  </si>
  <si>
    <t>Norfolk city</t>
  </si>
  <si>
    <t>VA_NORFOLK CITY</t>
  </si>
  <si>
    <t>Norton city</t>
  </si>
  <si>
    <t>VA_NORTON CITY</t>
  </si>
  <si>
    <t>Petersburg city</t>
  </si>
  <si>
    <t>VA_PETERSBURG CITY</t>
  </si>
  <si>
    <t>Poquoson city</t>
  </si>
  <si>
    <t>VA_POQUOSON CITY</t>
  </si>
  <si>
    <t>Portsmouth city</t>
  </si>
  <si>
    <t>VA_PORTSMOUTH CITY</t>
  </si>
  <si>
    <t>Radford city</t>
  </si>
  <si>
    <t>VA_RADFORD CITY</t>
  </si>
  <si>
    <t>Richmond city</t>
  </si>
  <si>
    <t>VA_RICHMOND CITY</t>
  </si>
  <si>
    <t>Roanoke city</t>
  </si>
  <si>
    <t>VA_ROANOKE CITY</t>
  </si>
  <si>
    <t>Salem city</t>
  </si>
  <si>
    <t>VA_SALEM CITY</t>
  </si>
  <si>
    <t>South Boston city</t>
  </si>
  <si>
    <t>VA_SOUTH BOSTON CITY</t>
  </si>
  <si>
    <t>Staunton city</t>
  </si>
  <si>
    <t>VA_STAUNTON CITY</t>
  </si>
  <si>
    <t>Suffolk city</t>
  </si>
  <si>
    <t>VA_SUFFOLK CITY</t>
  </si>
  <si>
    <t>Virginia Beach city</t>
  </si>
  <si>
    <t>VA_VIRGINIA BEACH CITY</t>
  </si>
  <si>
    <t>Waynesboro city</t>
  </si>
  <si>
    <t>VA_WAYNESBORO CITY</t>
  </si>
  <si>
    <t>Williamsburg city</t>
  </si>
  <si>
    <t>VA_WILLIAMSBURG CITY</t>
  </si>
  <si>
    <t>Winchester city</t>
  </si>
  <si>
    <t>VA_WINCHESTER CITY</t>
  </si>
  <si>
    <t>WA_ADAMS</t>
  </si>
  <si>
    <t>Asotin</t>
  </si>
  <si>
    <t>WA_ASOTIN</t>
  </si>
  <si>
    <t>WA_BENTON</t>
  </si>
  <si>
    <t>Chelan</t>
  </si>
  <si>
    <t>WA_CHELAN</t>
  </si>
  <si>
    <t>Clallam</t>
  </si>
  <si>
    <t>WA_CLALLAM</t>
  </si>
  <si>
    <t>WA_CLARK</t>
  </si>
  <si>
    <t>WA_COLUMBIA</t>
  </si>
  <si>
    <t>Cowlitz</t>
  </si>
  <si>
    <t>WA_COWLITZ</t>
  </si>
  <si>
    <t>WA_DOUGLAS</t>
  </si>
  <si>
    <t>Ferry</t>
  </si>
  <si>
    <t>WA_FERRY</t>
  </si>
  <si>
    <t>WA_FRANKLIN</t>
  </si>
  <si>
    <t>WA_GARFIELD</t>
  </si>
  <si>
    <t>WA_GRANT</t>
  </si>
  <si>
    <t>Grays Harbor</t>
  </si>
  <si>
    <t>WA_GRAYS HARBOR</t>
  </si>
  <si>
    <t>Island</t>
  </si>
  <si>
    <t>WA_ISLAND</t>
  </si>
  <si>
    <t>WA_JEFFERSON</t>
  </si>
  <si>
    <t>WA_KING</t>
  </si>
  <si>
    <t>Kitsap</t>
  </si>
  <si>
    <t>WA_KITSAP</t>
  </si>
  <si>
    <t>Kittitas</t>
  </si>
  <si>
    <t>WA_KITTITAS</t>
  </si>
  <si>
    <t>Klickitat</t>
  </si>
  <si>
    <t>WA_KLICKITAT</t>
  </si>
  <si>
    <t>WA_LEWIS</t>
  </si>
  <si>
    <t>WA_LINCOLN</t>
  </si>
  <si>
    <t>WA_MASON</t>
  </si>
  <si>
    <t>Okanogan</t>
  </si>
  <si>
    <t>WA_OKANOGAN</t>
  </si>
  <si>
    <t>Pacific</t>
  </si>
  <si>
    <t>WA_PACIFIC</t>
  </si>
  <si>
    <t>Pend Oreille</t>
  </si>
  <si>
    <t>WA_PEND OREILLE</t>
  </si>
  <si>
    <t>WA_PIERCE</t>
  </si>
  <si>
    <t>WA_SAN JUAN</t>
  </si>
  <si>
    <t>Skagit</t>
  </si>
  <si>
    <t>WA_SKAGIT</t>
  </si>
  <si>
    <t>Skamania</t>
  </si>
  <si>
    <t>WA_SKAMANIA</t>
  </si>
  <si>
    <t>Snohomish</t>
  </si>
  <si>
    <t>WA_SNOHOMISH</t>
  </si>
  <si>
    <t>Spokane</t>
  </si>
  <si>
    <t>WA_SPOKANE</t>
  </si>
  <si>
    <t>WA_STEVENS</t>
  </si>
  <si>
    <t>WA_THURSTON</t>
  </si>
  <si>
    <t>Wahkiakum</t>
  </si>
  <si>
    <t>WA_WAHKIAKUM</t>
  </si>
  <si>
    <t>Walla Walla</t>
  </si>
  <si>
    <t>WA_WALLA WALLA</t>
  </si>
  <si>
    <t>Whatcom</t>
  </si>
  <si>
    <t>WA_WHATCOM</t>
  </si>
  <si>
    <t>Whitman</t>
  </si>
  <si>
    <t>WA_WHITMAN</t>
  </si>
  <si>
    <t>Yakima</t>
  </si>
  <si>
    <t>WA_YAKIMA</t>
  </si>
  <si>
    <t>WV_BARBOUR</t>
  </si>
  <si>
    <t>WV_BERKELEY</t>
  </si>
  <si>
    <t>WV_BOONE</t>
  </si>
  <si>
    <t>Braxton</t>
  </si>
  <si>
    <t>WV_BRAXTON</t>
  </si>
  <si>
    <t>Brooke</t>
  </si>
  <si>
    <t>WV_BROOKE</t>
  </si>
  <si>
    <t>Cabell</t>
  </si>
  <si>
    <t>WV_CABELL</t>
  </si>
  <si>
    <t>WV_CALHOUN</t>
  </si>
  <si>
    <t>WV_CLAY</t>
  </si>
  <si>
    <t>Doddridge</t>
  </si>
  <si>
    <t>WV_DODDRIDGE</t>
  </si>
  <si>
    <t>WV_FAYETTE</t>
  </si>
  <si>
    <t>WV_GILMER</t>
  </si>
  <si>
    <t>WV_GRANT</t>
  </si>
  <si>
    <t>Greenbrier</t>
  </si>
  <si>
    <t>WV_GREENBRIER</t>
  </si>
  <si>
    <t>WV_HAMPSHIRE</t>
  </si>
  <si>
    <t>WV_HANCOCK</t>
  </si>
  <si>
    <t>Hardy</t>
  </si>
  <si>
    <t>WV_HARDY</t>
  </si>
  <si>
    <t>WV_HARRISON</t>
  </si>
  <si>
    <t>WV_JACKSON</t>
  </si>
  <si>
    <t>WV_JEFFERSON</t>
  </si>
  <si>
    <t>Kanawha</t>
  </si>
  <si>
    <t>WV_KANAWHA</t>
  </si>
  <si>
    <t>WV_LEWIS</t>
  </si>
  <si>
    <t>WV_LINCOLN</t>
  </si>
  <si>
    <t>WV_LOGAN</t>
  </si>
  <si>
    <t>WV_MCDOWELL</t>
  </si>
  <si>
    <t>WV_MARION</t>
  </si>
  <si>
    <t>WV_MARSHALL</t>
  </si>
  <si>
    <t>WV_MASON</t>
  </si>
  <si>
    <t>WV_MERCER</t>
  </si>
  <si>
    <t>WV_MINERAL</t>
  </si>
  <si>
    <t>Mingo</t>
  </si>
  <si>
    <t>WV_MINGO</t>
  </si>
  <si>
    <t>Monongalia</t>
  </si>
  <si>
    <t>WV_MONONGALIA</t>
  </si>
  <si>
    <t>WV_MONROE</t>
  </si>
  <si>
    <t>WV_MORGAN</t>
  </si>
  <si>
    <t>WV_NICHOLAS</t>
  </si>
  <si>
    <t>WV_OHIO</t>
  </si>
  <si>
    <t>WV_PENDLETON</t>
  </si>
  <si>
    <t>Pleasants</t>
  </si>
  <si>
    <t>WV_PLEASANTS</t>
  </si>
  <si>
    <t>WV_POCAHONTAS</t>
  </si>
  <si>
    <t>Preston</t>
  </si>
  <si>
    <t>WV_PRESTON</t>
  </si>
  <si>
    <t>WV_PUTNAM</t>
  </si>
  <si>
    <t>Raleigh</t>
  </si>
  <si>
    <t>WV_RALEIGH</t>
  </si>
  <si>
    <t>WV_RANDOLPH</t>
  </si>
  <si>
    <t>Ritchie</t>
  </si>
  <si>
    <t>WV_RITCHIE</t>
  </si>
  <si>
    <t>WV_ROANE</t>
  </si>
  <si>
    <t>Summers</t>
  </si>
  <si>
    <t>WV_SUMMERS</t>
  </si>
  <si>
    <t>WV_TAYLOR</t>
  </si>
  <si>
    <t>Tucker</t>
  </si>
  <si>
    <t>WV_TUCKER</t>
  </si>
  <si>
    <t>WV_TYLER</t>
  </si>
  <si>
    <t>WV_UPSHUR</t>
  </si>
  <si>
    <t>WV_WAYNE</t>
  </si>
  <si>
    <t>WV_WEBSTER</t>
  </si>
  <si>
    <t>Wetzel</t>
  </si>
  <si>
    <t>WV_WETZEL</t>
  </si>
  <si>
    <t>Wirt</t>
  </si>
  <si>
    <t>WV_WIRT</t>
  </si>
  <si>
    <t>WV_WOOD</t>
  </si>
  <si>
    <t>WV_WYOMING</t>
  </si>
  <si>
    <t>WI_ADAMS</t>
  </si>
  <si>
    <t>WI_ASHLAND</t>
  </si>
  <si>
    <t>Barron</t>
  </si>
  <si>
    <t>WI_BARRON</t>
  </si>
  <si>
    <t>Bayfield</t>
  </si>
  <si>
    <t>WI_BAYFIELD</t>
  </si>
  <si>
    <t>WI_BROWN</t>
  </si>
  <si>
    <t>WI_BUFFALO</t>
  </si>
  <si>
    <t>Burnett</t>
  </si>
  <si>
    <t>WI_BURNETT</t>
  </si>
  <si>
    <t>Calumet</t>
  </si>
  <si>
    <t>WI_CALUMET</t>
  </si>
  <si>
    <t>WI_CHIPPEWA</t>
  </si>
  <si>
    <t>WI_CLARK</t>
  </si>
  <si>
    <t>WI_COLUMBIA</t>
  </si>
  <si>
    <t>WI_CRAWFORD</t>
  </si>
  <si>
    <t>Dane</t>
  </si>
  <si>
    <t>WI_DANE</t>
  </si>
  <si>
    <t>WI_DODGE</t>
  </si>
  <si>
    <t>Door</t>
  </si>
  <si>
    <t>WI_DOOR</t>
  </si>
  <si>
    <t>WI_DOUGLAS</t>
  </si>
  <si>
    <t>WI_DUNN</t>
  </si>
  <si>
    <t>Eau Claire</t>
  </si>
  <si>
    <t>WI_EAU CLAIRE</t>
  </si>
  <si>
    <t>WI_FLORENCE</t>
  </si>
  <si>
    <t>Fond du Lac</t>
  </si>
  <si>
    <t>WI_FOND DU LAC</t>
  </si>
  <si>
    <t>WI_FOREST</t>
  </si>
  <si>
    <t>WI_GRANT</t>
  </si>
  <si>
    <t>WI_GREEN</t>
  </si>
  <si>
    <t>Green Lake</t>
  </si>
  <si>
    <t>WI_GREEN LAKE</t>
  </si>
  <si>
    <t>WI_IOWA</t>
  </si>
  <si>
    <t>WI_IRON</t>
  </si>
  <si>
    <t>WI_JACKSON</t>
  </si>
  <si>
    <t>WI_JEFFERSON</t>
  </si>
  <si>
    <t>Juneau</t>
  </si>
  <si>
    <t>WI_JUNEAU</t>
  </si>
  <si>
    <t>Kenosha</t>
  </si>
  <si>
    <t>WI_KENOSHA</t>
  </si>
  <si>
    <t>Kewaunee</t>
  </si>
  <si>
    <t>WI_KEWAUNEE</t>
  </si>
  <si>
    <t>La Crosse</t>
  </si>
  <si>
    <t>WI_LA CROSSE</t>
  </si>
  <si>
    <t>WI_LAFAYETTE</t>
  </si>
  <si>
    <t>Langlade</t>
  </si>
  <si>
    <t>WI_LANGLADE</t>
  </si>
  <si>
    <t>WI_LINCOLN</t>
  </si>
  <si>
    <t>Manitowoc</t>
  </si>
  <si>
    <t>WI_MANITOWOC</t>
  </si>
  <si>
    <t>Marathon</t>
  </si>
  <si>
    <t>WI_MARATHON</t>
  </si>
  <si>
    <t>Marinette</t>
  </si>
  <si>
    <t>WI_MARINETTE</t>
  </si>
  <si>
    <t>WI_MARQUETTE</t>
  </si>
  <si>
    <t>WI_MENOMINEE</t>
  </si>
  <si>
    <t>Milwaukee</t>
  </si>
  <si>
    <t>WI_MILWAUKEE</t>
  </si>
  <si>
    <t>WI_MONROE</t>
  </si>
  <si>
    <t>Oconto</t>
  </si>
  <si>
    <t>WI_OCONTO</t>
  </si>
  <si>
    <t>WI_ONEIDA</t>
  </si>
  <si>
    <t>Outagamie</t>
  </si>
  <si>
    <t>WI_OUTAGAMIE</t>
  </si>
  <si>
    <t>Ozaukee</t>
  </si>
  <si>
    <t>WI_OZAUKEE</t>
  </si>
  <si>
    <t>Pepin</t>
  </si>
  <si>
    <t>WI_PEPIN</t>
  </si>
  <si>
    <t>WI_PIERCE</t>
  </si>
  <si>
    <t>WI_POLK</t>
  </si>
  <si>
    <t>WI_PORTAGE</t>
  </si>
  <si>
    <t>Price</t>
  </si>
  <si>
    <t>WI_PRICE</t>
  </si>
  <si>
    <t>Racine</t>
  </si>
  <si>
    <t>WI_RACINE</t>
  </si>
  <si>
    <t>WI_RICHLAND</t>
  </si>
  <si>
    <t>WI_ROCK</t>
  </si>
  <si>
    <t>WI_RUSK</t>
  </si>
  <si>
    <t>St. Croix</t>
  </si>
  <si>
    <t>WI_ST. CROIX</t>
  </si>
  <si>
    <t>Sauk</t>
  </si>
  <si>
    <t>WI_SAUK</t>
  </si>
  <si>
    <t>Sawyer</t>
  </si>
  <si>
    <t>WI_SAWYER</t>
  </si>
  <si>
    <t>Shawano</t>
  </si>
  <si>
    <t>WI_SHAWANO</t>
  </si>
  <si>
    <t>Sheboygan</t>
  </si>
  <si>
    <t>WI_SHEBOYGAN</t>
  </si>
  <si>
    <t>WI_TAYLOR</t>
  </si>
  <si>
    <t>Trempealeau</t>
  </si>
  <si>
    <t>WI_TREMPEALEAU</t>
  </si>
  <si>
    <t>WI_VERNON</t>
  </si>
  <si>
    <t>Vilas</t>
  </si>
  <si>
    <t>WI_VILAS</t>
  </si>
  <si>
    <t>WI_WALWORTH</t>
  </si>
  <si>
    <t>Washburn</t>
  </si>
  <si>
    <t>WI_WASHBURN</t>
  </si>
  <si>
    <t>WI_WASHINGTON</t>
  </si>
  <si>
    <t>Waukesha</t>
  </si>
  <si>
    <t>WI_WAUKESHA</t>
  </si>
  <si>
    <t>Waupaca</t>
  </si>
  <si>
    <t>WI_WAUPACA</t>
  </si>
  <si>
    <t>Waushara</t>
  </si>
  <si>
    <t>WI_WAUSHARA</t>
  </si>
  <si>
    <t>WI_WINNEBAGO</t>
  </si>
  <si>
    <t>WI_WOOD</t>
  </si>
  <si>
    <t>WY_ALBANY</t>
  </si>
  <si>
    <t>WY_BIG HORN</t>
  </si>
  <si>
    <t>WY_CAMPBELL</t>
  </si>
  <si>
    <t>WY_CARBON</t>
  </si>
  <si>
    <t>Converse</t>
  </si>
  <si>
    <t>WY_CONVERSE</t>
  </si>
  <si>
    <t>WY_CROOK</t>
  </si>
  <si>
    <t>WY_FREMONT</t>
  </si>
  <si>
    <t>Goshen</t>
  </si>
  <si>
    <t>WY_GOSHEN</t>
  </si>
  <si>
    <t>Hot Springs</t>
  </si>
  <si>
    <t>WY_HOT SPRINGS</t>
  </si>
  <si>
    <t>WY_JOHNSON</t>
  </si>
  <si>
    <t>Laramie</t>
  </si>
  <si>
    <t>WY_LARAMIE</t>
  </si>
  <si>
    <t>WY_LINCOLN</t>
  </si>
  <si>
    <t>Natrona</t>
  </si>
  <si>
    <t>WY_NATRONA</t>
  </si>
  <si>
    <t>Niobrara</t>
  </si>
  <si>
    <t>WY_NIOBRARA</t>
  </si>
  <si>
    <t>WY_PARK</t>
  </si>
  <si>
    <t>WY_PLATTE</t>
  </si>
  <si>
    <t>WY_SHERIDAN</t>
  </si>
  <si>
    <t>Sublette</t>
  </si>
  <si>
    <t>WY_SUBLETTE</t>
  </si>
  <si>
    <t>Sweetwater</t>
  </si>
  <si>
    <t>WY_SWEETWATER</t>
  </si>
  <si>
    <t>WY_TETON</t>
  </si>
  <si>
    <t>Uinta</t>
  </si>
  <si>
    <t>WY_UINTA</t>
  </si>
  <si>
    <t>Washakie</t>
  </si>
  <si>
    <t>WY_WASHAKIE</t>
  </si>
  <si>
    <t>Weston</t>
  </si>
  <si>
    <t>WY_WESTON</t>
  </si>
  <si>
    <t>Adjuntas</t>
  </si>
  <si>
    <t>PR_ADJUNTAS</t>
  </si>
  <si>
    <t>Aguada</t>
  </si>
  <si>
    <t>PR_AGUADA</t>
  </si>
  <si>
    <t>Aguadilla</t>
  </si>
  <si>
    <t>PR_AGUADILLA</t>
  </si>
  <si>
    <t>Aguas Buenas</t>
  </si>
  <si>
    <t>PR_AGUAS BUENAS</t>
  </si>
  <si>
    <t>Aibonito</t>
  </si>
  <si>
    <t>PR_AIBONITO</t>
  </si>
  <si>
    <t>Anasco</t>
  </si>
  <si>
    <t>PR_ANASCO</t>
  </si>
  <si>
    <t>Arecibo</t>
  </si>
  <si>
    <t>PR_ARECIBO</t>
  </si>
  <si>
    <t>Arroyo</t>
  </si>
  <si>
    <t>PR_ARROYO</t>
  </si>
  <si>
    <t>Barceloneta</t>
  </si>
  <si>
    <t>PR_BARCELONETA</t>
  </si>
  <si>
    <t>Barranquitas</t>
  </si>
  <si>
    <t>PR_BARRANQUITAS</t>
  </si>
  <si>
    <t>Bayamon</t>
  </si>
  <si>
    <t>PR_BAYAMON</t>
  </si>
  <si>
    <t>Cabo Rojo</t>
  </si>
  <si>
    <t>PR_CABO ROJO</t>
  </si>
  <si>
    <t>Caguas</t>
  </si>
  <si>
    <t>PR_CAGUAS</t>
  </si>
  <si>
    <t>Camuy</t>
  </si>
  <si>
    <t>PR_CAMUY</t>
  </si>
  <si>
    <t>Canovanas</t>
  </si>
  <si>
    <t>PR_CANOVANAS</t>
  </si>
  <si>
    <t>Carolina</t>
  </si>
  <si>
    <t>PR_CAROLINA</t>
  </si>
  <si>
    <t>Catano</t>
  </si>
  <si>
    <t>PR_CATANO</t>
  </si>
  <si>
    <t>Cayey</t>
  </si>
  <si>
    <t>PR_CAYEY</t>
  </si>
  <si>
    <t>Ceiba</t>
  </si>
  <si>
    <t>PR_CEIBA</t>
  </si>
  <si>
    <t>Ciales</t>
  </si>
  <si>
    <t>PR_CIALES</t>
  </si>
  <si>
    <t>Cidra</t>
  </si>
  <si>
    <t>PR_CIDRA</t>
  </si>
  <si>
    <t>Coama</t>
  </si>
  <si>
    <t>PR_COAMA</t>
  </si>
  <si>
    <t>Comerio</t>
  </si>
  <si>
    <t>PR_COMERIO</t>
  </si>
  <si>
    <t>Corozal</t>
  </si>
  <si>
    <t>PR_COROZAL</t>
  </si>
  <si>
    <t>Culebra</t>
  </si>
  <si>
    <t>PR_CULEBRA</t>
  </si>
  <si>
    <t>Dorado</t>
  </si>
  <si>
    <t>PR_DORADO</t>
  </si>
  <si>
    <t>Fajardo</t>
  </si>
  <si>
    <t>PR_FAJARDO</t>
  </si>
  <si>
    <t>PR_FLORIDA</t>
  </si>
  <si>
    <t>Guanica</t>
  </si>
  <si>
    <t>PR_GUANICA</t>
  </si>
  <si>
    <t>Guayama</t>
  </si>
  <si>
    <t>PR_GUAYAMA</t>
  </si>
  <si>
    <t>Guayanilla</t>
  </si>
  <si>
    <t>PR_GUAYANILLA</t>
  </si>
  <si>
    <t>Guaynabo</t>
  </si>
  <si>
    <t>PR_GUAYNABO</t>
  </si>
  <si>
    <t>Gurabo</t>
  </si>
  <si>
    <t>PR_GURABO</t>
  </si>
  <si>
    <t>Hatillo</t>
  </si>
  <si>
    <t>PR_HATILLO</t>
  </si>
  <si>
    <t>Hormigueros</t>
  </si>
  <si>
    <t>PR_HORMIGUEROS</t>
  </si>
  <si>
    <t>Humacao</t>
  </si>
  <si>
    <t>PR_HUMACAO</t>
  </si>
  <si>
    <t>Isabela</t>
  </si>
  <si>
    <t>PR_ISABELA</t>
  </si>
  <si>
    <t>Jayuya</t>
  </si>
  <si>
    <t>PR_JAYUYA</t>
  </si>
  <si>
    <t>Juana Diaz</t>
  </si>
  <si>
    <t>PR_JUANA DIAZ</t>
  </si>
  <si>
    <t>Juncos</t>
  </si>
  <si>
    <t>PR_JUNCOS</t>
  </si>
  <si>
    <t>Lajas</t>
  </si>
  <si>
    <t>PR_LAJAS</t>
  </si>
  <si>
    <t>Lares</t>
  </si>
  <si>
    <t>PR_LARES</t>
  </si>
  <si>
    <t>Las Marias</t>
  </si>
  <si>
    <t>PR_LAS MARIAS</t>
  </si>
  <si>
    <t>Las Piedras</t>
  </si>
  <si>
    <t>PR_LAS PIEDRAS</t>
  </si>
  <si>
    <t>Loiza</t>
  </si>
  <si>
    <t>PR_LOIZA</t>
  </si>
  <si>
    <t>Luquillo</t>
  </si>
  <si>
    <t>PR_LUQUILLO</t>
  </si>
  <si>
    <t>Manati</t>
  </si>
  <si>
    <t>PR_MANATI</t>
  </si>
  <si>
    <t>Maricao</t>
  </si>
  <si>
    <t>PR_MARICAO</t>
  </si>
  <si>
    <t>Maunabo</t>
  </si>
  <si>
    <t>PR_MAUNABO</t>
  </si>
  <si>
    <t>Mayaguez</t>
  </si>
  <si>
    <t>PR_MAYAGUEZ</t>
  </si>
  <si>
    <t>Moca</t>
  </si>
  <si>
    <t>PR_MOCA</t>
  </si>
  <si>
    <t>Morovis</t>
  </si>
  <si>
    <t>PR_MOROVIS</t>
  </si>
  <si>
    <t>Naguabo</t>
  </si>
  <si>
    <t>PR_NAGUABO</t>
  </si>
  <si>
    <t>Naranjito</t>
  </si>
  <si>
    <t>PR_NARANJITO</t>
  </si>
  <si>
    <t>Orocovis</t>
  </si>
  <si>
    <t>PR_OROCOVIS</t>
  </si>
  <si>
    <t>Patillas</t>
  </si>
  <si>
    <t>PR_PATILLAS</t>
  </si>
  <si>
    <t>Penuelas</t>
  </si>
  <si>
    <t>PR_PENUELAS</t>
  </si>
  <si>
    <t>Ponce</t>
  </si>
  <si>
    <t>PR_PONCE</t>
  </si>
  <si>
    <t>Quebradillas</t>
  </si>
  <si>
    <t>PR_QUEBRADILLAS</t>
  </si>
  <si>
    <t>Rincon</t>
  </si>
  <si>
    <t>PR_RINCON</t>
  </si>
  <si>
    <t>PR_RIO GRANDE</t>
  </si>
  <si>
    <t>Sabana Grande</t>
  </si>
  <si>
    <t>PR_SABANA GRANDE</t>
  </si>
  <si>
    <t>Salinas</t>
  </si>
  <si>
    <t>PR_SALINAS</t>
  </si>
  <si>
    <t>San German</t>
  </si>
  <si>
    <t>PR_SAN GERMAN</t>
  </si>
  <si>
    <t>PR_SAN JUAN</t>
  </si>
  <si>
    <t>San Lorenzo</t>
  </si>
  <si>
    <t>PR_SAN LORENZO</t>
  </si>
  <si>
    <t>San Sebastian</t>
  </si>
  <si>
    <t>PR_SAN SEBASTIAN</t>
  </si>
  <si>
    <t>Santa Isabel</t>
  </si>
  <si>
    <t>PR_SANTA ISABEL</t>
  </si>
  <si>
    <t>Toa Alta</t>
  </si>
  <si>
    <t>PR_TOA ALTA</t>
  </si>
  <si>
    <t>Toa Baja</t>
  </si>
  <si>
    <t>PR_TOA BAJA</t>
  </si>
  <si>
    <t>Trujillo Alto</t>
  </si>
  <si>
    <t>PR_TRUJILLO ALTO</t>
  </si>
  <si>
    <t>Utuado</t>
  </si>
  <si>
    <t>PR_UTUADO</t>
  </si>
  <si>
    <t>Vega Alta</t>
  </si>
  <si>
    <t>PR_VEGA ALTA</t>
  </si>
  <si>
    <t>Vega Baja</t>
  </si>
  <si>
    <t>PR_VEGA BAJA</t>
  </si>
  <si>
    <t>Vieques</t>
  </si>
  <si>
    <t>PR_VIEQUES</t>
  </si>
  <si>
    <t>Villalba</t>
  </si>
  <si>
    <t>PR_VILLALBA</t>
  </si>
  <si>
    <t>Yabucoa</t>
  </si>
  <si>
    <t>PR_YABUCOA</t>
  </si>
  <si>
    <t>Yauco</t>
  </si>
  <si>
    <t>PR_YAUCO</t>
  </si>
  <si>
    <t>St Croix</t>
  </si>
  <si>
    <t>VI_ST CROIX</t>
  </si>
  <si>
    <t>St John</t>
  </si>
  <si>
    <t>VI_ST JOHN</t>
  </si>
  <si>
    <t>St Thomas</t>
  </si>
  <si>
    <t>VI_ST THOMAS</t>
  </si>
  <si>
    <t>Agana Heights</t>
  </si>
  <si>
    <t>Agat</t>
  </si>
  <si>
    <t>Asan</t>
  </si>
  <si>
    <t>Barrigada</t>
  </si>
  <si>
    <t>Chalan-Pago-Ordot</t>
  </si>
  <si>
    <t>Dededo</t>
  </si>
  <si>
    <t>Hagatana</t>
  </si>
  <si>
    <t>Inarajan</t>
  </si>
  <si>
    <t>Mangilao</t>
  </si>
  <si>
    <t>Merizo</t>
  </si>
  <si>
    <t>Mongmong-Toto-Maite</t>
  </si>
  <si>
    <t>Piti</t>
  </si>
  <si>
    <t>Santa Rita</t>
  </si>
  <si>
    <t>Sinajana</t>
  </si>
  <si>
    <t>Talofofo</t>
  </si>
  <si>
    <t>Tamuning</t>
  </si>
  <si>
    <t>Umatac</t>
  </si>
  <si>
    <t>Yigo</t>
  </si>
  <si>
    <t>Yona</t>
  </si>
  <si>
    <t>Northern Islands</t>
  </si>
  <si>
    <t>Rota</t>
  </si>
  <si>
    <t>Saipan</t>
  </si>
  <si>
    <t>Tinian</t>
  </si>
  <si>
    <t>Faleasao</t>
  </si>
  <si>
    <t>Fitiuta</t>
  </si>
  <si>
    <t>Ituau</t>
  </si>
  <si>
    <t>Lealataua</t>
  </si>
  <si>
    <t>Leasina</t>
  </si>
  <si>
    <t>Ma'oputasi</t>
  </si>
  <si>
    <t>Ofu</t>
  </si>
  <si>
    <t>Olosega</t>
  </si>
  <si>
    <t>Sa'ole</t>
  </si>
  <si>
    <t>Sua</t>
  </si>
  <si>
    <t>Swains</t>
  </si>
  <si>
    <t>Ta'u</t>
  </si>
  <si>
    <t>Tualatai</t>
  </si>
  <si>
    <t>Tualauta</t>
  </si>
  <si>
    <t>Vaifanua</t>
  </si>
  <si>
    <t>GU_AGANA HEIGHTS</t>
  </si>
  <si>
    <t>GU_AGAT</t>
  </si>
  <si>
    <t>GU_ASAN</t>
  </si>
  <si>
    <t>GU_BARRIGADA</t>
  </si>
  <si>
    <t>GU_CHALAN-PAGO-ORDOT</t>
  </si>
  <si>
    <t>GU_DEDEDO</t>
  </si>
  <si>
    <t>GU_HAGATANA</t>
  </si>
  <si>
    <t>GU_INARAJAN</t>
  </si>
  <si>
    <t>GU_MANGILAO</t>
  </si>
  <si>
    <t>GU_MERIZO</t>
  </si>
  <si>
    <t>GU_MONGMONG-TOTO-MAITE</t>
  </si>
  <si>
    <t>GU_PITI</t>
  </si>
  <si>
    <t>GU_SANTA RITA</t>
  </si>
  <si>
    <t>GU_SINAJANA</t>
  </si>
  <si>
    <t>GU_TALOFOFO</t>
  </si>
  <si>
    <t>GU_TAMUNING</t>
  </si>
  <si>
    <t>GU_UMATAC</t>
  </si>
  <si>
    <t>GU_YIGO</t>
  </si>
  <si>
    <t>GU_YONA</t>
  </si>
  <si>
    <t>MP_NORTHERN ISLANDS</t>
  </si>
  <si>
    <t>MP_ROTA</t>
  </si>
  <si>
    <t>MP_SAIPAN</t>
  </si>
  <si>
    <t>MP_TINIAN</t>
  </si>
  <si>
    <t>AS_FALEASAO</t>
  </si>
  <si>
    <t>AS_FITIUTA</t>
  </si>
  <si>
    <t>AS_ITUAU</t>
  </si>
  <si>
    <t>AS_LEALATAUA</t>
  </si>
  <si>
    <t>AS_LEASINA</t>
  </si>
  <si>
    <t>AS_MA'OPUTASI</t>
  </si>
  <si>
    <t>AS_OFU</t>
  </si>
  <si>
    <t>AS_OLOSEGA</t>
  </si>
  <si>
    <t>AS_SA'OLE</t>
  </si>
  <si>
    <t>AS_SUA</t>
  </si>
  <si>
    <t>AS_SWAINS</t>
  </si>
  <si>
    <t>AS_TA'U</t>
  </si>
  <si>
    <t>AS_TUALATAI</t>
  </si>
  <si>
    <t>AS_TUALAUTA</t>
  </si>
  <si>
    <t>AS_VAIFANUA</t>
  </si>
  <si>
    <t>$DB.LOOKUP.TBL_LOOKUP_STATES</t>
  </si>
  <si>
    <t>COUNTY_PLACEHOLDER</t>
  </si>
  <si>
    <t>$DB.LOOKUP.TBL_LOOKUP_COUNTY_PLACEHOLDER</t>
  </si>
  <si>
    <t>Legend</t>
  </si>
  <si>
    <t>Reference/Lookup</t>
  </si>
  <si>
    <t>Calculation</t>
  </si>
  <si>
    <t>Other</t>
  </si>
  <si>
    <t>$DB.LOOKUP.TBL_LOOKUP_LOANPURPOSE</t>
  </si>
  <si>
    <t>LOAN_PURPOSE</t>
  </si>
  <si>
    <t>$DB.LOOKUP.TBL_LOOKUP_YESNO</t>
  </si>
  <si>
    <t>LOOKUP_YESNO</t>
  </si>
  <si>
    <t>Yes</t>
  </si>
  <si>
    <t>No</t>
  </si>
  <si>
    <t>$DB.LOOKUP.TBL_LOOKUP_YESNONA</t>
  </si>
  <si>
    <t>LOOKUP_YESNONA</t>
  </si>
  <si>
    <t>N/A</t>
  </si>
  <si>
    <t>$DB.CONFIG -- Configuration Settings for eForm</t>
  </si>
  <si>
    <t>CONFIG_VAR</t>
  </si>
  <si>
    <t>CONFIG_DESC</t>
  </si>
  <si>
    <t>CONFIG_TYPE</t>
  </si>
  <si>
    <t>CONFIG_VALUE</t>
  </si>
  <si>
    <t>Text</t>
  </si>
  <si>
    <t>EFORM_REVISION_DATE</t>
  </si>
  <si>
    <t>Last Revision Date</t>
  </si>
  <si>
    <t>Date</t>
  </si>
  <si>
    <t>DOC_ID</t>
  </si>
  <si>
    <t>eForm Document ID</t>
  </si>
  <si>
    <t>DOC_NAME</t>
  </si>
  <si>
    <t>eForm Document Full Name</t>
  </si>
  <si>
    <t>FIELD ID</t>
  </si>
  <si>
    <t>FIELD VALUE</t>
  </si>
  <si>
    <t>HEADER_TITLE</t>
  </si>
  <si>
    <t>FORM_TITLE</t>
  </si>
  <si>
    <t>Form Title</t>
  </si>
  <si>
    <t>PROG_DESC_SELECTED</t>
  </si>
  <si>
    <t>Program Description Selection (APP_SELECTION)</t>
  </si>
  <si>
    <t>PROG_CODE</t>
  </si>
  <si>
    <t>Which Program would you like to apply to?</t>
  </si>
  <si>
    <t>Additional Resources</t>
  </si>
  <si>
    <t>START_APP_BUTTON_TITLE</t>
  </si>
  <si>
    <t>LINK_01_URL</t>
  </si>
  <si>
    <t>LINK_01_TEXT</t>
  </si>
  <si>
    <t>LINK_02_URL</t>
  </si>
  <si>
    <t>LINK_02_TEXT</t>
  </si>
  <si>
    <t>LINK_03_URL</t>
  </si>
  <si>
    <t>LINK_03_TEXT</t>
  </si>
  <si>
    <t>LINK_04_URL</t>
  </si>
  <si>
    <t>LINK_04_TEXT</t>
  </si>
  <si>
    <t>LINK_05_URL</t>
  </si>
  <si>
    <t>LINK_05_TEXT</t>
  </si>
  <si>
    <t>LINK_06_URL</t>
  </si>
  <si>
    <t>LINK_06_TEXT</t>
  </si>
  <si>
    <t>Application Summary &amp; Member Certification</t>
  </si>
  <si>
    <t>REC_STATUS_CODE</t>
  </si>
  <si>
    <t>SETTLEMENT_DATE</t>
  </si>
  <si>
    <t>LOAN_AMOUNT</t>
  </si>
  <si>
    <t>PROP_ADDR_CITY</t>
  </si>
  <si>
    <t>PROP_ADDR_STATE</t>
  </si>
  <si>
    <t>PROP_ADDR_ZIP</t>
  </si>
  <si>
    <t>PROP_ADDR_COUNTY</t>
  </si>
  <si>
    <t>RECORD_STARTED</t>
  </si>
  <si>
    <t>REQ_FIELDS_POPULATED</t>
  </si>
  <si>
    <t>ERROR_COUNT</t>
  </si>
  <si>
    <t>Record Status &amp; Validation</t>
  </si>
  <si>
    <t>ROW_ID</t>
  </si>
  <si>
    <t>Sample</t>
  </si>
  <si>
    <t>Status</t>
  </si>
  <si>
    <t>Row #</t>
  </si>
  <si>
    <t>Program</t>
  </si>
  <si>
    <t>Total Amount Requested</t>
  </si>
  <si>
    <t>One or More Validation Errors Exist</t>
  </si>
  <si>
    <t>Certification</t>
  </si>
  <si>
    <t>Certification Complete</t>
  </si>
  <si>
    <t>Certification Date</t>
  </si>
  <si>
    <t>Member Representative Name</t>
  </si>
  <si>
    <t>Some City</t>
  </si>
  <si>
    <t>Application Complete</t>
  </si>
  <si>
    <t>Member Certification</t>
  </si>
  <si>
    <t>Applicant (Member Institution)</t>
  </si>
  <si>
    <t>Title</t>
  </si>
  <si>
    <t>Email Address</t>
  </si>
  <si>
    <t>Required Fields Incomplete</t>
  </si>
  <si>
    <t>Status Legend:</t>
  </si>
  <si>
    <t>CERT_TAB_TARGET</t>
  </si>
  <si>
    <t>Certification Tab / Hyperlink Target</t>
  </si>
  <si>
    <t>EFORM_VERSION_NO</t>
  </si>
  <si>
    <t>eForm Version #</t>
  </si>
  <si>
    <t>BDA</t>
  </si>
  <si>
    <t>CERT_BDA</t>
  </si>
  <si>
    <t>ACTIVE</t>
  </si>
  <si>
    <t>TDA</t>
  </si>
  <si>
    <t>IDA</t>
  </si>
  <si>
    <t>Tribal Development Advance (TDA)</t>
  </si>
  <si>
    <t>Infrastructure Development Advance (IDA)</t>
  </si>
  <si>
    <t>Business Development Advance (BDA)</t>
  </si>
  <si>
    <t>APP_UNIFIED</t>
  </si>
  <si>
    <t>CERT_TDA</t>
  </si>
  <si>
    <t>CERT_IDA</t>
  </si>
  <si>
    <t>$DB.LOOKUP.TBL_LOOKUP_LOANSEC_TYPE</t>
  </si>
  <si>
    <t>LOANSEC_TYPE</t>
  </si>
  <si>
    <t>Loan</t>
  </si>
  <si>
    <t>Security</t>
  </si>
  <si>
    <t>Address</t>
  </si>
  <si>
    <t>Loan/Security Pool</t>
  </si>
  <si>
    <t>Loan Purpose Description</t>
  </si>
  <si>
    <t>LOAN_MIN_SETTLEMENT_DATE</t>
  </si>
  <si>
    <t>Loan/Security Min Settlement Date Allowed</t>
  </si>
  <si>
    <t>Number</t>
  </si>
  <si>
    <t>Configured for each "round" of funding</t>
  </si>
  <si>
    <t>LOAN_RATE_CAP</t>
  </si>
  <si>
    <t>Loan Interest Rate Cap</t>
  </si>
  <si>
    <t>LOAN_RATE</t>
  </si>
  <si>
    <t>ZDA-002</t>
  </si>
  <si>
    <t>https://www.fhlbny.com/business-lines/credit-products/#ZDA</t>
  </si>
  <si>
    <t>Zero-Percent Development Advance (ZDA) Program Application Form</t>
  </si>
  <si>
    <t>ZDA Program Page</t>
  </si>
  <si>
    <t>ZDA Overview &amp; Guidelines</t>
  </si>
  <si>
    <t>https://www.fhlbny.com/fact_sheets/zda-overview-guidelines/</t>
  </si>
  <si>
    <t>Working Capital</t>
  </si>
  <si>
    <t>Purchase of Inventory</t>
  </si>
  <si>
    <t>Purchase Supplies</t>
  </si>
  <si>
    <t>Purchase Machinery and/or Equipment</t>
  </si>
  <si>
    <t>Purchase Furniture and/or Fixtures</t>
  </si>
  <si>
    <t>Purchase or Renovate Buildings</t>
  </si>
  <si>
    <t>Purchase Land</t>
  </si>
  <si>
    <t>Leasehold Improvements</t>
  </si>
  <si>
    <t>Tribal Land Acquisition</t>
  </si>
  <si>
    <t>Tribal Commercial Real Estate Lending</t>
  </si>
  <si>
    <t>Tribal Residential Real Estate Lending</t>
  </si>
  <si>
    <t>Tribal Agricultural Lending</t>
  </si>
  <si>
    <t>Tribal Community Development Lending</t>
  </si>
  <si>
    <t>Tribal Debt Issuance</t>
  </si>
  <si>
    <t>Investment in Municipal Securities</t>
  </si>
  <si>
    <t>Public Land Acquisition or Improvements</t>
  </si>
  <si>
    <t>Municipal Projects</t>
  </si>
  <si>
    <t>Waste Management</t>
  </si>
  <si>
    <t>Urban Development</t>
  </si>
  <si>
    <t>Rural Development</t>
  </si>
  <si>
    <t>Expansion of Broadband</t>
  </si>
  <si>
    <t>Improvements, Upgrades, or Expansion by Utility Company</t>
  </si>
  <si>
    <t>LOAN_TYPE</t>
  </si>
  <si>
    <t>Loan / Security Details</t>
  </si>
  <si>
    <r>
      <t xml:space="preserve">Note that once you've started the application form, you </t>
    </r>
    <r>
      <rPr>
        <b/>
        <i/>
        <sz val="10"/>
        <color rgb="FFFF0000"/>
        <rFont val="Arial"/>
        <family val="2"/>
      </rPr>
      <t>will not</t>
    </r>
    <r>
      <rPr>
        <i/>
        <sz val="10"/>
        <rFont val="Arial"/>
        <family val="2"/>
      </rPr>
      <t xml:space="preserve"> be able to change the program selection; please ensure correct selection(s) above before proceeding.</t>
    </r>
  </si>
  <si>
    <r>
      <t xml:space="preserve">Member Name </t>
    </r>
    <r>
      <rPr>
        <sz val="9"/>
        <color rgb="FFFF0000"/>
        <rFont val="Arial"/>
        <family val="2"/>
      </rPr>
      <t>*</t>
    </r>
  </si>
  <si>
    <t>Housing Development Advance (HDA)</t>
  </si>
  <si>
    <t>HDA</t>
  </si>
  <si>
    <t>CERT_HDA</t>
  </si>
  <si>
    <t>Loan Purchase, Acquisition of Affordable Housing</t>
  </si>
  <si>
    <t>EDA</t>
  </si>
  <si>
    <t>Energy Development Advance (EDA)</t>
  </si>
  <si>
    <t>CERT_EDA</t>
  </si>
  <si>
    <t>Agricultural Lending</t>
  </si>
  <si>
    <t>Commercial &amp; Industrial Lending</t>
  </si>
  <si>
    <t>Establish or Grow Small Business/Small Farm</t>
  </si>
  <si>
    <t>LOAN_PURPOSE_DESC</t>
  </si>
  <si>
    <t>Businesses</t>
  </si>
  <si>
    <t>Initiatives/Projects</t>
  </si>
  <si>
    <t>Households/Units</t>
  </si>
  <si>
    <t>Initiatives/Projects/Units</t>
  </si>
  <si>
    <t>UNITS_TYPE</t>
  </si>
  <si>
    <t>Units Type (Basis for Column &amp; Summary Title, App Specific)</t>
  </si>
  <si>
    <t>UNITS_TYPE_LOAN_TITLE</t>
  </si>
  <si>
    <t>Units Type Loan Column Title</t>
  </si>
  <si>
    <t>UNITS_TYPE_SUMMARY_TITLE</t>
  </si>
  <si>
    <t>Units Type Summary Column Title</t>
  </si>
  <si>
    <t>Loan Recipient Description *</t>
  </si>
  <si>
    <t>Loan Recipient Description</t>
  </si>
  <si>
    <t>LOAN_RECIPIENT_DESC</t>
  </si>
  <si>
    <t>IMPACT_COUNT</t>
  </si>
  <si>
    <t>Type *</t>
  </si>
  <si>
    <t>Settlement Date *</t>
  </si>
  <si>
    <t>Amount *</t>
  </si>
  <si>
    <t>Interest Rate *</t>
  </si>
  <si>
    <t>Purpose *</t>
  </si>
  <si>
    <t>Loan Purpose Description *</t>
  </si>
  <si>
    <t>City *</t>
  </si>
  <si>
    <t>State *</t>
  </si>
  <si>
    <t>Zip Code *</t>
  </si>
  <si>
    <t>County *</t>
  </si>
  <si>
    <t>Jobs Created or Retained</t>
  </si>
  <si>
    <t>Did This Loan Create or Retain Jobs? *</t>
  </si>
  <si>
    <t>CREATE_RETAIN_JOBS_FLAG</t>
  </si>
  <si>
    <t>Number of Jobs Created or Retained</t>
  </si>
  <si>
    <t>CREATE_RETAIN_JOBS_COUNT</t>
  </si>
  <si>
    <t>Number of Loans</t>
  </si>
  <si>
    <t>Aggregate Number of Jobs Created or Retained</t>
  </si>
  <si>
    <t xml:space="preserve">Energy Efficiency or Reduction </t>
  </si>
  <si>
    <t>Environmental Preservation or Restoration</t>
  </si>
  <si>
    <t>Investment Securities – Energy/Green Bonds</t>
  </si>
  <si>
    <t>PACE Loans</t>
  </si>
  <si>
    <t xml:space="preserve">Purchase, Production, or Installation of Alternative Energy Sources (Solar, Wind, Nuclear, etc.) </t>
  </si>
  <si>
    <t>Bridge Loan Purchase, Predevelopment of Affordable Housing</t>
  </si>
  <si>
    <t xml:space="preserve">Land Acquisition for Affordable Housing </t>
  </si>
  <si>
    <t>Loan Origination for Affordable Housing Predevelopment Costs</t>
  </si>
  <si>
    <t xml:space="preserve">Loan Purchase, Predevelopment of Affordable Housing </t>
  </si>
  <si>
    <t>Residential 1-4 Family or Multi-Family Lending for Affordable Housing</t>
  </si>
  <si>
    <t>Community Development Lending</t>
  </si>
  <si>
    <t>Expansion of, or Improvements/Repairs to, Public Transit</t>
  </si>
  <si>
    <t>4.0.1</t>
  </si>
  <si>
    <r>
      <rPr>
        <b/>
        <sz val="10"/>
        <rFont val="Arial"/>
        <family val="2"/>
      </rPr>
      <t xml:space="preserve">Business Development Advance (“BDA”)
The undersigned Member acknowledges that the Federal Home Loan Bank of New York's ("FHLBNY") acceptance of this application does not constitute an approval or a commitment by the FHLBNY to the Member for an advance, including rate, amount, or term. Upon approval of this application, disbursement of funds is subject to the credit, collateral, and capital stock requirements of the FHLBNY.
</t>
    </r>
    <r>
      <rPr>
        <sz val="10"/>
        <rFont val="Arial"/>
        <family val="2"/>
      </rPr>
      <t xml:space="preserve"> 
The Member certifies that the funding for the Business Development Advance  (“BDA”) shall be provided for qualified lending/investment activities, including but not exclusive to, activities for small businesses, defined as a small business by the Small Business administration (“SBA”) using the North American Industry Classification System (“NAIC”) codes, when using an SBA note, and/or for not-for-profit organizations.  Unique loans or securities can only be submitted to a single program one time.  The Member certifies that fixed-to-floating-rate loan(s) qualify only if the loan remains fixed throughout the zero percent advance term and the fixed rate does not exceed the Prime Rate in effect at the time of the ZDA round launch. The Member further certifies that the maturity of any zero percent advance(s) will not exceed the remaining term of the qualified loan(s) or investment securities.
Project submissions outside of the program guidelines require written justification and will be evaluated on a case-by-case basis by the FHLBNY prior to application submission.
The Member agrees to submit to the FHLBNY such reports and information relating to the project(s) that the FHLBNY may request from time to time.  The Member certifies that the information and documentation submitted with this application is true and accurate. The Member acknowledges that the submission of incomplete, inaccurate, misleading, or untimely information or documentation, may result in the application being deemed incomplete and may, in the sole discretion of the FHLBNY, result in denial of the grant or removal of the application from consideration.
By typing or signing your name below, you agree that you signed this document with an electronic signature. You intend your authorized electronic signature to have the effect of your written signature. You have viewed and read this disclosure and this document before you signed it and you agree to be bound by the terms contained in this document. Please print and/or save a copy of this document. We may rely on, and enforce, this document in electronic form or as a paper version of the electronic form.</t>
    </r>
  </si>
  <si>
    <r>
      <rPr>
        <b/>
        <sz val="10"/>
        <rFont val="Arial"/>
        <family val="2"/>
      </rPr>
      <t xml:space="preserve">Energy Development Advance (“EDA”)
The undersigned Member acknowledges that the Federal Home Loan Bank of New York's ("FHLBNY") acceptance of this application does not constitute an approval or a commitment by the FHLBNY to the Member for an advance, including rate, amount, or term. Upon approval of this application, disbursement of funds is subject to the credit, collateral, and capital stock requirements of the FHLBNY.
</t>
    </r>
    <r>
      <rPr>
        <sz val="10"/>
        <rFont val="Arial"/>
        <family val="2"/>
      </rPr>
      <t xml:space="preserve"> 
The Member certifies that the funding for the Energy Development Advance  (“EDA”)  shall be provided for qualified lending/investment activities, including but not exclusive to, energy efficiency or reduction, environmental preservation or restoration, investment securities – energy/green bonds, PACE loans, or purchase, production, or installation of alternative energy sources.  Unique loans or securities can only be submitted to a single program one time.  The Member certifies that fixed-to-floating-rate loan(s) qualify only if the loan remains fixed throughout the zero percent advance term and the fixed rate does not exceed the Prime Rate in effect at the time of the ZDA round launch. The Member further certifies that the maturity of any zero percent advance(s) will not exceed the remaining term of the qualified loan(s) or investment securities.
Project submissions outside of the program guidelines require written justification and will be evaluated on a case-by-case basis by the FHLBNY prior to application submission.
The Member agrees to submit to the FHLBNY such reports and information relating to the project(s) that the FHLBNY may request from time to time.  The Member certifies that the information and documentation submitted with this application is true and accurate. The Member acknowledges that the submission of incomplete, inaccurate, misleading, or untimely information or documentation, may result in the application being deemed incomplete and may, in the sole discretion of the FHLBNY, result in denial of the grant or removal of the application from consideration.
By typing or signing your name below, you agree that you signed this document with an electronic signature. You intend your authorized electronic signature to have the effect of your written signature. You have viewed and read this disclosure and this document before you signed it and you agree to be bound by the terms contained in this document. Please print and/or save a copy of this document. We may rely on, and enforce, this document in electronic form or as a paper version of the electronic form.</t>
    </r>
  </si>
  <si>
    <r>
      <rPr>
        <b/>
        <sz val="10"/>
        <rFont val="Arial"/>
        <family val="2"/>
      </rPr>
      <t xml:space="preserve">Housing Development Advance (“HDA”)
The undersigned Member acknowledges that the Federal Home Loan Bank of New York's ("FHLBNY") acceptance of this application does not constitute an approval or a commitment by the FHLBNY to the Member for an advance, including rate, amount, or term. Upon approval of this application, disbursement of funds is subject to the credit, collateral, and capital stock requirements of the FHLBNY.
</t>
    </r>
    <r>
      <rPr>
        <sz val="10"/>
        <rFont val="Arial"/>
        <family val="2"/>
      </rPr>
      <t xml:space="preserve">
The Member certifies that the funding for the Housing Development Advance (“HDA”) shall be provided for qualified lending/investment activities, including but not exclusive to, loan origination for the pre-development and/or acquisition of affordable housing (51% of rental units must serve households making less than 80% of AMI, and for homeownership projects, 51% of units must serve households making less than 120% of AMI) projects that benefit individuals, families, or communities as documented by a subsidy award letter, subsidy application, deed restriction, 501(c)(3) determination letter; pre-development activities for affordable housing (i.e., acquisition of land or buildings, third party fees, demolition and environmental review or abatement, feasibility studies, site surveys, architectural and engineering plans, or related activities), or purchasing of pre-development, acquisition, and bridge loans issued by a federal, state, or local housing agency, a Community Development Financial Institution (CDFI), or a non-profit organization.  Borrower must own the land or have site control through a Contract of Sale or other agreement.  Unique loans can only be submitted to a single program one time. The Member certifies that fixed-to-floating-rate loan(s) qualify only if the loan remains fixed throughout the zero percent advance term and the fixed rate does not exceed the Prime Rate in effect at the time of the ZDA round launch. The Member further certifies that the maturity of any zero percent advance(s) will not exceed the remaining term of the qualified loan(s) or investment securities.
Project submissions outside of the program guidelines require written justification and will be evaluated on a case-by-case basis by the FHLBNY prior to application submission.
The Member agrees to submit to the FHLBNY such reports and information relating to the project(s) that the FHLBNY may request from time to time.  The Member certifies that the information and documentation submitted with this application is true and accurate. The Member acknowledges that the submission of incomplete, inaccurate, misleading, or untimely information or documentation, may result in the application being deemed incomplete and may, in the sole discretion of the FHLBNY, result in denial of the grant or removal of the application from consideration.
By typing or signing your name below, you agree that you signed this document with an electronic signature. You intend your authorized electronic signature to have the effect of your written signature. You have viewed and read this disclosure and this document before you signed it and you agree to be bound by the terms contained in this document. Please print and/or save a copy of this document. We may rely on, and enforce, this document in electronic form or as a paper version of the electronic form.</t>
    </r>
  </si>
  <si>
    <r>
      <rPr>
        <b/>
        <sz val="10"/>
        <rFont val="Arial"/>
        <family val="2"/>
      </rPr>
      <t xml:space="preserve">Infrastructure Development Advance (“IDA”)
The undersigned Member acknowledges that the Federal Home Loan Bank of New York's ("FHLBNY") acceptance of this application does not constitute an approval or a commitment by the FHLBNY to the Member for an advance, including rate, amount, or term. Upon approval of this application, disbursement of funds is subject to the credit, collateral, and capital stock requirements of the FHLBNY.
</t>
    </r>
    <r>
      <rPr>
        <sz val="10"/>
        <rFont val="Arial"/>
        <family val="2"/>
      </rPr>
      <t xml:space="preserve"> 
The Member certifies that the funding for the Infrastructure Development Advance  (“IDA”)  shall be provided for qualified lending/investment activities, including but not exclusive to, Economic Development projects that benefit individuals, families, or communities or Projects/bonds created by a municipality or other government entities funded by member for infrastructure development in an urban or rural area.  Unique loans or securities can only be submitted to a single program one time.  The Member certifies that fixed-to-floating-rate loan(s) qualify only if the loan remains fixed throughout the zero percent advance term and the fixed rate does not exceed the Prime Rate in effect at the time of the ZDA round launch. The Member further certifies that the maturity of any zero percent advance(s) will not exceed the remaining term of the qualified loan(s) or investment securities.
Project submissions outside of the program guidelines require written justification and will be evaluated on a case-by-case basis by the FHLBNY prior to application submission.
The Member agrees to submit to the FHLBNY such reports and information relating to the project(s) that the FHLBNY may request from time to time.  The Member certifies that the information and documentation submitted with this application is true and accurate. The Member acknowledges that the submission of incomplete, inaccurate, misleading, or untimely information or documentation, may result in the application being deemed incomplete and may, in the sole discretion of the FHLBNY, result in denial of the grant or removal of the application from consideration.
By typing or signing your name below, you agree that you signed this document with an electronic signature. You intend your authorized electronic signature to have the effect of your written signature. You have viewed and read this disclosure and this document before you signed it and you agree to be bound by the terms contained in this document. Please print and/or save a copy of this document. We may rely on, and enforce, this document in electronic form or as a paper version of the electronic form.</t>
    </r>
  </si>
  <si>
    <r>
      <rPr>
        <b/>
        <sz val="10"/>
        <rFont val="Arial"/>
        <family val="2"/>
      </rPr>
      <t xml:space="preserve">Tribal Development Advance (“TDA”)
The undersigned Member acknowledges that the Federal Home Loan Bank of New York's ("FHLBNY") acceptance of this application does not constitute an approval or a commitment by the FHLBNY to the Member for an advance, including rate, amount, or term. Upon approval of this application, disbursement of funds is subject to the credit, collateral, and capital stock requirements of the FHLBNY.
</t>
    </r>
    <r>
      <rPr>
        <sz val="10"/>
        <rFont val="Arial"/>
        <family val="2"/>
      </rPr>
      <t xml:space="preserve"> 
The Member certifies that the funding for the Tribal Development Advance  (“TDA”)  shall be provided for qualified lending/investment activities, including but not exclusive to, HUD approved Section 184 Home Loan Guarantee Program, VA approved Native American Direct Loan, USDA approved Section 502 Direct Loan and Native American Land Acquisition Loan Program, and Assets under Fannie Mae’s Native American Homeownership Program and Freddie Mac’s Heritage One Program.  Unique loans or securities can only be submitted to a single program one time.  The Member certifies that fixed-to-floating-rate loan(s) qualify only if the loan remains fixed throughout the zero percent advance term and the fixed rate does not exceed the Prime Rate in effect at the time of the ZDA round launch. The Member further certifies that the maturity of any zero percent advance(s) will not exceed the remaining term of the qualified loan(s) or investment securities.
Project submissions outside of the program guidelines require written justification and will be evaluated on a case-by-case basis by the FHLBNY prior to application submission.
The Member agrees to submit to the FHLBNY such reports and information relating to the project(s) that the FHLBNY may request from time to time.  The Member certifies that the information and documentation submitted with this application is true and accurate. The Member acknowledges that the submission of incomplete, inaccurate, misleading, or untimely information or documentation, may result in the application being deemed incomplete and may, in the sole discretion of the FHLBNY, result in denial of the grant or removal of the application from consideration.
By typing or signing your name below, you agree that you signed this document with an electronic signature. You intend your authorized electronic signature to have the effect of your written signature. You have viewed and read this disclosure and this document before you signed it and you agree to be bound by the terms contained in this document. Please print and/or save a copy of this document. We may rely on, and enforce, this document in electronic form or as a paper version of the electronic form.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</si>
</sst>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000"/>
    <numFmt numFmtId="165" formatCode="0.000%"/>
  </numFmts>
  <fonts count="32"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u/>
      <sz val="11"/>
      <color theme="10"/>
      <name val="Calibri"/>
      <family val="2"/>
      <scheme val="minor"/>
    </font>
    <font>
      <i/>
      <sz val="11"/>
      <color theme="1"/>
      <name val="Calibri"/>
      <family val="2"/>
      <scheme val="minor"/>
    </font>
    <font>
      <b/>
      <i/>
      <sz val="9"/>
      <name val="Arial"/>
      <family val="2"/>
    </font>
    <font>
      <sz val="11"/>
      <color theme="1"/>
      <name val="Arial"/>
      <family val="2"/>
    </font>
    <font>
      <i/>
      <sz val="9"/>
      <color theme="1"/>
      <name val="Arial"/>
      <family val="2"/>
    </font>
    <font>
      <sz val="14"/>
      <color theme="1"/>
      <name val="Arial"/>
      <family val="2"/>
    </font>
    <font>
      <u/>
      <sz val="11"/>
      <color theme="10"/>
      <name val="Arial"/>
      <family val="2"/>
    </font>
    <font>
      <sz val="2"/>
      <color theme="1"/>
      <name val="Arial"/>
      <family val="2"/>
    </font>
    <font>
      <b/>
      <sz val="10"/>
      <color theme="0"/>
      <name val="Arial"/>
      <family val="2"/>
    </font>
    <font>
      <sz val="10"/>
      <color theme="1"/>
      <name val="Arial"/>
      <family val="2"/>
    </font>
    <font>
      <b/>
      <sz val="12"/>
      <color theme="0"/>
      <name val="Arial"/>
      <family val="2"/>
    </font>
    <font>
      <i/>
      <sz val="10"/>
      <name val="Arial"/>
      <family val="2"/>
    </font>
    <font>
      <b/>
      <i/>
      <sz val="10"/>
      <color rgb="FFFF0000"/>
      <name val="Arial"/>
      <family val="2"/>
    </font>
    <font>
      <b/>
      <sz val="10"/>
      <name val="Arial"/>
      <family val="2"/>
    </font>
    <font>
      <b/>
      <u/>
      <sz val="10"/>
      <color theme="4" tint="-0.499984740745262"/>
      <name val="Arial"/>
      <family val="2"/>
    </font>
    <font>
      <b/>
      <sz val="10"/>
      <color theme="4" tint="-0.499984740745262"/>
      <name val="Arial"/>
      <family val="2"/>
    </font>
    <font>
      <b/>
      <sz val="9"/>
      <color theme="0"/>
      <name val="Arial"/>
      <family val="2"/>
    </font>
    <font>
      <b/>
      <sz val="11"/>
      <color theme="0"/>
      <name val="Arial"/>
      <family val="2"/>
    </font>
    <font>
      <sz val="11"/>
      <color theme="0"/>
      <name val="Arial"/>
      <family val="2"/>
    </font>
    <font>
      <sz val="10"/>
      <name val="Arial"/>
      <family val="2"/>
    </font>
    <font>
      <b/>
      <sz val="9"/>
      <color theme="1"/>
      <name val="Arial"/>
      <family val="2"/>
    </font>
    <font>
      <sz val="9"/>
      <color rgb="FFFF0000"/>
      <name val="Arial"/>
      <family val="2"/>
    </font>
    <font>
      <sz val="9"/>
      <color theme="1"/>
      <name val="Arial"/>
      <family val="2"/>
    </font>
    <font>
      <u/>
      <sz val="9"/>
      <color rgb="FF0070C0"/>
      <name val="Arial"/>
      <family val="2"/>
    </font>
    <font>
      <sz val="10"/>
      <color theme="0"/>
      <name val="Arial"/>
      <family val="2"/>
    </font>
    <font>
      <sz val="9"/>
      <name val="Arial"/>
      <family val="2"/>
    </font>
    <font>
      <b/>
      <sz val="9"/>
      <name val="Arial"/>
      <family val="2"/>
    </font>
    <font>
      <sz val="8"/>
      <name val="Calibri"/>
      <family val="2"/>
      <scheme val="minor"/>
    </font>
  </fonts>
  <fills count="17">
    <fill>
      <patternFill patternType="none"/>
    </fill>
    <fill>
      <patternFill patternType="gray125"/>
    </fill>
    <fill>
      <patternFill patternType="solid">
        <fgColor theme="9"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CC"/>
        <bgColor indexed="64"/>
      </patternFill>
    </fill>
    <fill>
      <gradientFill degree="90">
        <stop position="0">
          <color rgb="FF8EB149"/>
        </stop>
        <stop position="1">
          <color rgb="FF708B39"/>
        </stop>
      </gradientFill>
    </fill>
    <fill>
      <patternFill patternType="solid">
        <fgColor rgb="FF00305E"/>
        <bgColor indexed="64"/>
      </patternFill>
    </fill>
    <fill>
      <patternFill patternType="solid">
        <fgColor theme="1" tint="0.499984740745262"/>
        <bgColor indexed="64"/>
      </patternFill>
    </fill>
    <fill>
      <patternFill patternType="solid">
        <fgColor rgb="FFDCE6F2"/>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rgb="FF111F66"/>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top/>
      <bottom style="thin">
        <color theme="0" tint="-0.34998626667073579"/>
      </bottom>
      <diagonal/>
    </border>
    <border>
      <left style="hair">
        <color theme="0" tint="-0.14993743705557422"/>
      </left>
      <right/>
      <top/>
      <bottom style="thin">
        <color theme="0" tint="-0.34998626667073579"/>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ck">
        <color theme="0"/>
      </left>
      <right/>
      <top/>
      <bottom style="thin">
        <color indexed="64"/>
      </bottom>
      <diagonal/>
    </border>
    <border>
      <left/>
      <right style="thick">
        <color theme="0"/>
      </right>
      <top/>
      <bottom style="thin">
        <color indexed="64"/>
      </bottom>
      <diagonal/>
    </border>
  </borders>
  <cellStyleXfs count="4">
    <xf numFmtId="0" fontId="0" fillId="0" borderId="0"/>
    <xf numFmtId="44" fontId="1" fillId="0" borderId="0" applyFont="0" applyFill="0" applyBorder="0" applyAlignment="0" applyProtection="0"/>
    <xf numFmtId="0" fontId="4" fillId="0" borderId="0" applyNumberFormat="0" applyFill="0" applyBorder="0" applyAlignment="0" applyProtection="0"/>
    <xf numFmtId="9" fontId="1" fillId="0" borderId="0" applyFont="0" applyFill="0" applyBorder="0" applyAlignment="0" applyProtection="0"/>
  </cellStyleXfs>
  <cellXfs count="134">
    <xf numFmtId="0" fontId="0" fillId="0" borderId="0" xfId="0"/>
    <xf numFmtId="0" fontId="3" fillId="0" borderId="0" xfId="0" applyFont="1"/>
    <xf numFmtId="0" fontId="2" fillId="0" borderId="0" xfId="0" applyFont="1"/>
    <xf numFmtId="0" fontId="2" fillId="0" borderId="0" xfId="0" applyFont="1" applyAlignment="1">
      <alignment horizontal="right"/>
    </xf>
    <xf numFmtId="0" fontId="0" fillId="0" borderId="0" xfId="0" applyAlignment="1">
      <alignment horizontal="left"/>
    </xf>
    <xf numFmtId="14" fontId="0" fillId="0" borderId="0" xfId="0" applyNumberFormat="1" applyAlignment="1">
      <alignment horizontal="left"/>
    </xf>
    <xf numFmtId="0" fontId="0" fillId="13" borderId="0" xfId="0" applyFill="1"/>
    <xf numFmtId="0" fontId="0" fillId="13" borderId="1" xfId="0" applyFill="1" applyBorder="1"/>
    <xf numFmtId="0" fontId="0" fillId="14" borderId="1" xfId="0" applyFill="1" applyBorder="1"/>
    <xf numFmtId="0" fontId="0" fillId="14" borderId="0" xfId="0" applyFill="1"/>
    <xf numFmtId="14" fontId="0" fillId="15" borderId="0" xfId="0" applyNumberFormat="1" applyFill="1" applyAlignment="1">
      <alignment horizontal="left"/>
    </xf>
    <xf numFmtId="0" fontId="0" fillId="15" borderId="0" xfId="0" applyFill="1" applyAlignment="1">
      <alignment horizontal="left"/>
    </xf>
    <xf numFmtId="165" fontId="0" fillId="15" borderId="0" xfId="0" applyNumberFormat="1" applyFill="1" applyAlignment="1">
      <alignment horizontal="left"/>
    </xf>
    <xf numFmtId="0" fontId="6" fillId="4" borderId="1" xfId="0" applyFont="1" applyFill="1" applyBorder="1" applyAlignment="1" applyProtection="1">
      <alignment horizontal="left"/>
      <protection hidden="1"/>
    </xf>
    <xf numFmtId="0" fontId="7" fillId="0" borderId="0" xfId="0" applyFont="1" applyProtection="1">
      <protection hidden="1"/>
    </xf>
    <xf numFmtId="0" fontId="7" fillId="0" borderId="0" xfId="0" applyFont="1"/>
    <xf numFmtId="0" fontId="8" fillId="5" borderId="1" xfId="0" applyFont="1" applyFill="1" applyBorder="1" applyAlignment="1" applyProtection="1">
      <alignment horizontal="left" vertical="center"/>
      <protection hidden="1"/>
    </xf>
    <xf numFmtId="0" fontId="8" fillId="2" borderId="1" xfId="0" applyFont="1" applyFill="1" applyBorder="1" applyAlignment="1" applyProtection="1">
      <alignment horizontal="left" vertical="center"/>
      <protection hidden="1"/>
    </xf>
    <xf numFmtId="0" fontId="8" fillId="6" borderId="1" xfId="0" applyFont="1" applyFill="1" applyBorder="1" applyAlignment="1" applyProtection="1">
      <alignment horizontal="left" vertical="center"/>
      <protection hidden="1"/>
    </xf>
    <xf numFmtId="0" fontId="9" fillId="0" borderId="0" xfId="0" applyFont="1" applyAlignment="1" applyProtection="1">
      <alignment vertical="center"/>
      <protection hidden="1"/>
    </xf>
    <xf numFmtId="0" fontId="10" fillId="6" borderId="1" xfId="2" applyFont="1" applyFill="1" applyBorder="1" applyAlignment="1" applyProtection="1">
      <alignment horizontal="left" vertical="center" wrapText="1"/>
      <protection hidden="1"/>
    </xf>
    <xf numFmtId="0" fontId="10" fillId="6" borderId="1" xfId="2" applyFont="1" applyFill="1" applyBorder="1" applyAlignment="1" applyProtection="1">
      <alignment horizontal="left" vertical="center"/>
      <protection hidden="1"/>
    </xf>
    <xf numFmtId="0" fontId="11" fillId="5" borderId="0" xfId="0" applyFont="1" applyFill="1" applyAlignment="1" applyProtection="1">
      <alignment horizontal="center" vertical="center"/>
      <protection hidden="1"/>
    </xf>
    <xf numFmtId="0" fontId="7" fillId="5" borderId="0" xfId="0" applyFont="1" applyFill="1" applyProtection="1">
      <protection hidden="1"/>
    </xf>
    <xf numFmtId="0" fontId="7" fillId="16" borderId="0" xfId="0" applyFont="1" applyFill="1"/>
    <xf numFmtId="0" fontId="14" fillId="16" borderId="0" xfId="0" applyFont="1" applyFill="1" applyAlignment="1">
      <alignment horizontal="left" vertical="center" indent="1"/>
    </xf>
    <xf numFmtId="0" fontId="14" fillId="16" borderId="0" xfId="0" applyFont="1" applyFill="1" applyAlignment="1">
      <alignment vertical="center"/>
    </xf>
    <xf numFmtId="0" fontId="21" fillId="16" borderId="0" xfId="0" applyFont="1" applyFill="1" applyAlignment="1">
      <alignment vertical="center"/>
    </xf>
    <xf numFmtId="0" fontId="7" fillId="9" borderId="0" xfId="0" applyFont="1" applyFill="1"/>
    <xf numFmtId="0" fontId="21" fillId="9" borderId="0" xfId="0" applyFont="1" applyFill="1" applyAlignment="1">
      <alignment horizontal="left" vertical="center" indent="1"/>
    </xf>
    <xf numFmtId="0" fontId="22" fillId="9" borderId="0" xfId="0" applyFont="1" applyFill="1"/>
    <xf numFmtId="0" fontId="7" fillId="0" borderId="0" xfId="0" applyFont="1" applyAlignment="1">
      <alignment vertical="center"/>
    </xf>
    <xf numFmtId="0" fontId="21" fillId="16" borderId="0" xfId="0" applyFont="1" applyFill="1" applyAlignment="1">
      <alignment horizontal="left" vertical="center"/>
    </xf>
    <xf numFmtId="0" fontId="12" fillId="9" borderId="0" xfId="0" applyFont="1" applyFill="1" applyAlignment="1">
      <alignment horizontal="left" vertical="center"/>
    </xf>
    <xf numFmtId="0" fontId="24" fillId="12" borderId="3" xfId="0" applyFont="1" applyFill="1" applyBorder="1" applyAlignment="1">
      <alignment horizontal="center" vertical="center"/>
    </xf>
    <xf numFmtId="0" fontId="24" fillId="12" borderId="1" xfId="0" applyFont="1" applyFill="1" applyBorder="1" applyAlignment="1">
      <alignment horizontal="center" vertical="center"/>
    </xf>
    <xf numFmtId="0" fontId="24" fillId="0" borderId="3" xfId="0" applyFont="1" applyBorder="1" applyAlignment="1">
      <alignment horizontal="center" vertical="center"/>
    </xf>
    <xf numFmtId="44" fontId="26" fillId="0" borderId="1" xfId="1" applyFont="1" applyBorder="1" applyAlignment="1">
      <alignment vertical="center"/>
    </xf>
    <xf numFmtId="0" fontId="27" fillId="0" borderId="3" xfId="2" applyFont="1" applyBorder="1" applyAlignment="1">
      <alignment horizontal="center" vertical="center"/>
    </xf>
    <xf numFmtId="0" fontId="26" fillId="0" borderId="1" xfId="0" applyFont="1" applyBorder="1" applyAlignment="1">
      <alignment horizontal="center" vertical="center"/>
    </xf>
    <xf numFmtId="14" fontId="26" fillId="0" borderId="1" xfId="0" applyNumberFormat="1" applyFont="1" applyBorder="1" applyAlignment="1">
      <alignment horizontal="center" vertical="center"/>
    </xf>
    <xf numFmtId="0" fontId="13" fillId="9" borderId="0" xfId="0" applyFont="1" applyFill="1"/>
    <xf numFmtId="0" fontId="12" fillId="9" borderId="0" xfId="0" applyFont="1" applyFill="1" applyAlignment="1">
      <alignment horizontal="left" vertical="center" indent="1"/>
    </xf>
    <xf numFmtId="0" fontId="28" fillId="9" borderId="0" xfId="0" applyFont="1" applyFill="1" applyAlignment="1">
      <alignment horizontal="left" indent="1"/>
    </xf>
    <xf numFmtId="0" fontId="28" fillId="9" borderId="0" xfId="0" applyFont="1" applyFill="1"/>
    <xf numFmtId="0" fontId="13" fillId="0" borderId="0" xfId="0" applyFont="1"/>
    <xf numFmtId="0" fontId="26" fillId="5" borderId="14" xfId="0" applyFont="1" applyFill="1" applyBorder="1"/>
    <xf numFmtId="0" fontId="24" fillId="5" borderId="14" xfId="0" applyFont="1" applyFill="1" applyBorder="1" applyAlignment="1">
      <alignment vertical="center"/>
    </xf>
    <xf numFmtId="0" fontId="29" fillId="5" borderId="15" xfId="0" applyFont="1" applyFill="1" applyBorder="1" applyAlignment="1">
      <alignment horizontal="right" vertical="center"/>
    </xf>
    <xf numFmtId="0" fontId="26" fillId="5" borderId="14" xfId="0" applyFont="1" applyFill="1" applyBorder="1" applyAlignment="1">
      <alignment vertical="center"/>
    </xf>
    <xf numFmtId="0" fontId="26" fillId="0" borderId="0" xfId="0" applyFont="1"/>
    <xf numFmtId="0" fontId="26" fillId="0" borderId="0" xfId="0" applyFont="1" applyAlignment="1">
      <alignment vertical="center"/>
    </xf>
    <xf numFmtId="0" fontId="26" fillId="5" borderId="17" xfId="0" applyFont="1" applyFill="1" applyBorder="1" applyAlignment="1">
      <alignment horizontal="center" vertical="center"/>
    </xf>
    <xf numFmtId="0" fontId="8" fillId="0" borderId="17" xfId="0" applyFont="1" applyBorder="1" applyAlignment="1">
      <alignment horizontal="center" vertical="center"/>
    </xf>
    <xf numFmtId="49" fontId="26" fillId="0" borderId="17" xfId="0" applyNumberFormat="1" applyFont="1" applyBorder="1" applyAlignment="1">
      <alignment horizontal="center" vertical="center"/>
    </xf>
    <xf numFmtId="14" fontId="26" fillId="0" borderId="17" xfId="0" applyNumberFormat="1" applyFont="1" applyBorder="1" applyAlignment="1">
      <alignment horizontal="center" vertical="center"/>
    </xf>
    <xf numFmtId="44" fontId="26" fillId="0" borderId="17" xfId="1" applyFont="1" applyBorder="1" applyAlignment="1">
      <alignment vertical="center"/>
    </xf>
    <xf numFmtId="165" fontId="26" fillId="0" borderId="17" xfId="1" applyNumberFormat="1" applyFont="1" applyBorder="1" applyAlignment="1">
      <alignment horizontal="center" vertical="center"/>
    </xf>
    <xf numFmtId="0" fontId="26" fillId="0" borderId="17" xfId="0" applyFont="1" applyBorder="1" applyAlignment="1">
      <alignment horizontal="left" vertical="center" indent="1"/>
    </xf>
    <xf numFmtId="0" fontId="26" fillId="0" borderId="17" xfId="0" applyFont="1" applyBorder="1" applyAlignment="1">
      <alignment horizontal="center" vertical="center"/>
    </xf>
    <xf numFmtId="0" fontId="26" fillId="4" borderId="10" xfId="0" applyFont="1" applyFill="1" applyBorder="1"/>
    <xf numFmtId="0" fontId="26" fillId="4" borderId="11" xfId="0" applyFont="1" applyFill="1" applyBorder="1"/>
    <xf numFmtId="0" fontId="26" fillId="4" borderId="12" xfId="0" applyFont="1" applyFill="1" applyBorder="1"/>
    <xf numFmtId="0" fontId="26" fillId="5" borderId="11" xfId="0" applyFont="1" applyFill="1" applyBorder="1" applyAlignment="1">
      <alignment horizontal="center" vertical="center"/>
    </xf>
    <xf numFmtId="0" fontId="26" fillId="0" borderId="6" xfId="0" applyFont="1" applyBorder="1" applyAlignment="1">
      <alignment horizontal="center" vertical="center"/>
    </xf>
    <xf numFmtId="0" fontId="26" fillId="6" borderId="6" xfId="0" applyFont="1" applyFill="1" applyBorder="1" applyAlignment="1" applyProtection="1">
      <alignment horizontal="center" vertical="center"/>
      <protection locked="0"/>
    </xf>
    <xf numFmtId="14" fontId="26" fillId="6" borderId="6" xfId="0" applyNumberFormat="1" applyFont="1" applyFill="1" applyBorder="1" applyAlignment="1" applyProtection="1">
      <alignment horizontal="center" vertical="center"/>
      <protection locked="0"/>
    </xf>
    <xf numFmtId="44" fontId="26" fillId="6" borderId="6" xfId="1" applyFont="1" applyFill="1" applyBorder="1" applyAlignment="1" applyProtection="1">
      <alignment vertical="center"/>
      <protection locked="0"/>
    </xf>
    <xf numFmtId="165" fontId="26" fillId="6" borderId="6" xfId="3" applyNumberFormat="1" applyFont="1" applyFill="1" applyBorder="1" applyAlignment="1" applyProtection="1">
      <alignment horizontal="center" vertical="center"/>
      <protection locked="0"/>
    </xf>
    <xf numFmtId="0" fontId="26" fillId="6" borderId="6" xfId="0" applyFont="1" applyFill="1" applyBorder="1" applyAlignment="1" applyProtection="1">
      <alignment horizontal="left" vertical="center" indent="1"/>
      <protection locked="0"/>
    </xf>
    <xf numFmtId="0" fontId="26" fillId="6" borderId="6" xfId="0" applyFont="1" applyFill="1" applyBorder="1" applyAlignment="1" applyProtection="1">
      <alignment horizontal="left" vertical="center" wrapText="1" indent="1"/>
      <protection locked="0"/>
    </xf>
    <xf numFmtId="49" fontId="26" fillId="6" borderId="6" xfId="0" applyNumberFormat="1" applyFont="1" applyFill="1" applyBorder="1" applyAlignment="1" applyProtection="1">
      <alignment horizontal="left" vertical="center" indent="1"/>
      <protection locked="0"/>
    </xf>
    <xf numFmtId="164" fontId="26" fillId="6" borderId="6" xfId="0" applyNumberFormat="1" applyFont="1" applyFill="1" applyBorder="1" applyAlignment="1" applyProtection="1">
      <alignment horizontal="center" vertical="center"/>
      <protection locked="0"/>
    </xf>
    <xf numFmtId="0" fontId="26" fillId="0" borderId="6" xfId="0" applyFont="1" applyBorder="1" applyAlignment="1">
      <alignment vertical="center"/>
    </xf>
    <xf numFmtId="0" fontId="26" fillId="0" borderId="7" xfId="0" applyFont="1" applyBorder="1" applyAlignment="1">
      <alignment horizontal="center" vertical="center"/>
    </xf>
    <xf numFmtId="0" fontId="26" fillId="5" borderId="1" xfId="0" applyFont="1" applyFill="1" applyBorder="1" applyAlignment="1">
      <alignment horizontal="center" vertical="center"/>
    </xf>
    <xf numFmtId="44" fontId="26" fillId="6" borderId="7" xfId="1" applyFont="1" applyFill="1" applyBorder="1" applyAlignment="1" applyProtection="1">
      <alignment vertical="center"/>
      <protection locked="0"/>
    </xf>
    <xf numFmtId="0" fontId="26" fillId="6" borderId="9" xfId="0" applyFont="1" applyFill="1" applyBorder="1" applyAlignment="1" applyProtection="1">
      <alignment horizontal="left" vertical="center" wrapText="1" indent="1"/>
      <protection locked="0"/>
    </xf>
    <xf numFmtId="0" fontId="26" fillId="6" borderId="1" xfId="0" applyFont="1" applyFill="1" applyBorder="1" applyAlignment="1" applyProtection="1">
      <alignment horizontal="center" vertical="center"/>
      <protection locked="0"/>
    </xf>
    <xf numFmtId="14" fontId="26" fillId="6" borderId="1" xfId="0" applyNumberFormat="1" applyFont="1" applyFill="1" applyBorder="1" applyAlignment="1" applyProtection="1">
      <alignment horizontal="center" vertical="center"/>
      <protection locked="0"/>
    </xf>
    <xf numFmtId="44" fontId="26" fillId="6" borderId="3" xfId="1" applyFont="1" applyFill="1" applyBorder="1" applyAlignment="1" applyProtection="1">
      <alignment vertical="center"/>
      <protection locked="0"/>
    </xf>
    <xf numFmtId="0" fontId="26" fillId="6" borderId="1" xfId="0" applyFont="1" applyFill="1" applyBorder="1" applyAlignment="1" applyProtection="1">
      <alignment horizontal="left" vertical="center" indent="1"/>
      <protection locked="0"/>
    </xf>
    <xf numFmtId="0" fontId="26" fillId="6" borderId="5" xfId="0" applyFont="1" applyFill="1" applyBorder="1" applyAlignment="1" applyProtection="1">
      <alignment horizontal="left" vertical="center" wrapText="1" indent="1"/>
      <protection locked="0"/>
    </xf>
    <xf numFmtId="49" fontId="26" fillId="6" borderId="1" xfId="0" applyNumberFormat="1" applyFont="1" applyFill="1" applyBorder="1" applyAlignment="1" applyProtection="1">
      <alignment horizontal="left" vertical="center" indent="1"/>
      <protection locked="0"/>
    </xf>
    <xf numFmtId="164" fontId="26" fillId="6" borderId="1" xfId="0" applyNumberFormat="1" applyFont="1" applyFill="1" applyBorder="1" applyAlignment="1" applyProtection="1">
      <alignment horizontal="center" vertical="center"/>
      <protection locked="0"/>
    </xf>
    <xf numFmtId="0" fontId="26" fillId="0" borderId="1" xfId="0" applyFont="1" applyBorder="1" applyAlignment="1">
      <alignment vertical="center"/>
    </xf>
    <xf numFmtId="0" fontId="26" fillId="0" borderId="3" xfId="0" applyFont="1" applyBorder="1" applyAlignment="1">
      <alignment horizontal="center" vertical="center"/>
    </xf>
    <xf numFmtId="0" fontId="21" fillId="8" borderId="0" xfId="0" applyFont="1" applyFill="1" applyAlignment="1">
      <alignment vertical="center"/>
    </xf>
    <xf numFmtId="0" fontId="13" fillId="16" borderId="0" xfId="0" applyFont="1" applyFill="1"/>
    <xf numFmtId="0" fontId="12" fillId="16" borderId="0" xfId="0" applyFont="1" applyFill="1" applyAlignment="1">
      <alignment horizontal="left" vertical="center" indent="1"/>
    </xf>
    <xf numFmtId="0" fontId="12" fillId="16" borderId="0" xfId="0" applyFont="1" applyFill="1" applyAlignment="1">
      <alignment vertical="center"/>
    </xf>
    <xf numFmtId="0" fontId="12" fillId="8" borderId="0" xfId="0" applyFont="1" applyFill="1" applyAlignment="1">
      <alignment vertical="center"/>
    </xf>
    <xf numFmtId="0" fontId="24" fillId="0" borderId="0" xfId="0" applyFont="1" applyAlignment="1">
      <alignment vertical="center"/>
    </xf>
    <xf numFmtId="14" fontId="26" fillId="6" borderId="1" xfId="0" applyNumberFormat="1" applyFont="1" applyFill="1" applyBorder="1" applyAlignment="1" applyProtection="1">
      <alignment horizontal="left" vertical="center" indent="1"/>
      <protection locked="0"/>
    </xf>
    <xf numFmtId="0" fontId="7" fillId="0" borderId="0" xfId="0" applyFont="1" applyAlignment="1" applyProtection="1">
      <alignment vertical="center"/>
      <protection hidden="1"/>
    </xf>
    <xf numFmtId="0" fontId="26" fillId="6" borderId="6" xfId="0" applyFont="1" applyFill="1" applyBorder="1" applyAlignment="1" applyProtection="1">
      <alignment horizontal="center" vertical="center" wrapText="1"/>
      <protection locked="0"/>
    </xf>
    <xf numFmtId="0" fontId="26" fillId="6" borderId="9" xfId="0" applyFont="1" applyFill="1" applyBorder="1" applyAlignment="1" applyProtection="1">
      <alignment horizontal="center" vertical="center" wrapText="1"/>
      <protection locked="0"/>
    </xf>
    <xf numFmtId="0" fontId="26" fillId="6" borderId="5" xfId="0" applyFont="1" applyFill="1" applyBorder="1" applyAlignment="1" applyProtection="1">
      <alignment horizontal="center" vertical="center" wrapText="1"/>
      <protection locked="0"/>
    </xf>
    <xf numFmtId="1" fontId="26" fillId="0" borderId="3" xfId="1" applyNumberFormat="1" applyFont="1" applyBorder="1" applyAlignment="1">
      <alignment horizontal="center" vertical="center"/>
    </xf>
    <xf numFmtId="0" fontId="26" fillId="6" borderId="1" xfId="0" applyFont="1" applyFill="1" applyBorder="1" applyAlignment="1" applyProtection="1">
      <alignment horizontal="left" vertical="center" wrapText="1" indent="1"/>
      <protection locked="0"/>
    </xf>
    <xf numFmtId="0" fontId="14" fillId="16" borderId="2" xfId="0" applyFont="1" applyFill="1" applyBorder="1" applyAlignment="1" applyProtection="1">
      <alignment horizontal="center" vertical="center"/>
      <protection hidden="1"/>
    </xf>
    <xf numFmtId="0" fontId="14" fillId="16" borderId="0" xfId="0" applyFont="1" applyFill="1" applyAlignment="1" applyProtection="1">
      <alignment horizontal="center" vertical="center"/>
      <protection hidden="1"/>
    </xf>
    <xf numFmtId="0" fontId="13" fillId="6" borderId="3" xfId="0" applyFont="1" applyFill="1" applyBorder="1" applyAlignment="1" applyProtection="1">
      <alignment horizontal="left" vertical="center" indent="1"/>
      <protection locked="0" hidden="1"/>
    </xf>
    <xf numFmtId="0" fontId="13" fillId="6" borderId="4" xfId="0" applyFont="1" applyFill="1" applyBorder="1" applyAlignment="1" applyProtection="1">
      <alignment horizontal="left" vertical="center" indent="1"/>
      <protection locked="0" hidden="1"/>
    </xf>
    <xf numFmtId="0" fontId="13" fillId="6" borderId="5" xfId="0" applyFont="1" applyFill="1" applyBorder="1" applyAlignment="1" applyProtection="1">
      <alignment horizontal="left" vertical="center" indent="1"/>
      <protection locked="0" hidden="1"/>
    </xf>
    <xf numFmtId="0" fontId="14" fillId="7" borderId="0" xfId="2" applyFont="1" applyFill="1" applyBorder="1" applyAlignment="1" applyProtection="1">
      <alignment horizontal="center" vertical="center" wrapText="1"/>
      <protection hidden="1"/>
    </xf>
    <xf numFmtId="0" fontId="12" fillId="16" borderId="2" xfId="0" applyFont="1" applyFill="1" applyBorder="1" applyAlignment="1" applyProtection="1">
      <alignment horizontal="right" vertical="center" indent="1"/>
      <protection hidden="1"/>
    </xf>
    <xf numFmtId="0" fontId="12" fillId="16" borderId="0" xfId="0" applyFont="1" applyFill="1" applyAlignment="1" applyProtection="1">
      <alignment horizontal="right" vertical="center" indent="1"/>
      <protection hidden="1"/>
    </xf>
    <xf numFmtId="0" fontId="15" fillId="0" borderId="0" xfId="0" applyFont="1" applyAlignment="1" applyProtection="1">
      <alignment horizontal="left" vertical="center" wrapText="1"/>
      <protection hidden="1"/>
    </xf>
    <xf numFmtId="0" fontId="17" fillId="4" borderId="0" xfId="0" applyFont="1" applyFill="1" applyAlignment="1" applyProtection="1">
      <alignment horizontal="left" vertical="center"/>
      <protection hidden="1"/>
    </xf>
    <xf numFmtId="0" fontId="18" fillId="5" borderId="0" xfId="2" applyFont="1" applyFill="1" applyBorder="1" applyAlignment="1" applyProtection="1">
      <alignment horizontal="left" vertical="center"/>
      <protection hidden="1"/>
    </xf>
    <xf numFmtId="0" fontId="19" fillId="5" borderId="0" xfId="0" applyFont="1" applyFill="1" applyAlignment="1" applyProtection="1">
      <alignment horizontal="left" vertical="center"/>
      <protection hidden="1"/>
    </xf>
    <xf numFmtId="0" fontId="24" fillId="3" borderId="7" xfId="0" applyFont="1" applyFill="1" applyBorder="1" applyAlignment="1">
      <alignment horizontal="center" vertical="center"/>
    </xf>
    <xf numFmtId="0" fontId="24" fillId="3" borderId="8" xfId="0" applyFont="1" applyFill="1" applyBorder="1" applyAlignment="1">
      <alignment horizontal="center" vertical="center"/>
    </xf>
    <xf numFmtId="0" fontId="24" fillId="3" borderId="9" xfId="0" applyFont="1" applyFill="1" applyBorder="1" applyAlignment="1">
      <alignment horizontal="center" vertical="center"/>
    </xf>
    <xf numFmtId="0" fontId="24" fillId="4" borderId="6" xfId="0" applyFont="1" applyFill="1" applyBorder="1" applyAlignment="1">
      <alignment horizontal="center" vertical="center" wrapText="1"/>
    </xf>
    <xf numFmtId="0" fontId="24" fillId="4" borderId="13" xfId="0" applyFont="1" applyFill="1" applyBorder="1" applyAlignment="1">
      <alignment horizontal="center" vertical="center" wrapText="1"/>
    </xf>
    <xf numFmtId="0" fontId="30" fillId="10" borderId="6" xfId="0" applyFont="1" applyFill="1" applyBorder="1" applyAlignment="1">
      <alignment horizontal="center" vertical="center" wrapText="1"/>
    </xf>
    <xf numFmtId="0" fontId="30" fillId="10" borderId="13" xfId="0" applyFont="1" applyFill="1" applyBorder="1" applyAlignment="1">
      <alignment horizontal="center" vertical="center" wrapText="1"/>
    </xf>
    <xf numFmtId="0" fontId="30" fillId="10" borderId="1" xfId="0" applyFont="1" applyFill="1" applyBorder="1" applyAlignment="1">
      <alignment horizontal="center" vertical="center" wrapText="1"/>
    </xf>
    <xf numFmtId="0" fontId="20" fillId="11" borderId="0" xfId="0" applyFont="1" applyFill="1" applyAlignment="1">
      <alignment horizontal="center" vertical="center"/>
    </xf>
    <xf numFmtId="0" fontId="24" fillId="12" borderId="3" xfId="0" applyFont="1" applyFill="1" applyBorder="1" applyAlignment="1">
      <alignment horizontal="left" vertical="center" indent="1"/>
    </xf>
    <xf numFmtId="0" fontId="24" fillId="12" borderId="4" xfId="0" applyFont="1" applyFill="1" applyBorder="1" applyAlignment="1">
      <alignment horizontal="left" vertical="center" indent="1"/>
    </xf>
    <xf numFmtId="0" fontId="24" fillId="12" borderId="5" xfId="0" applyFont="1" applyFill="1" applyBorder="1" applyAlignment="1">
      <alignment horizontal="left" vertical="center" indent="1"/>
    </xf>
    <xf numFmtId="0" fontId="26" fillId="6" borderId="3" xfId="0" applyFont="1" applyFill="1" applyBorder="1" applyAlignment="1" applyProtection="1">
      <alignment horizontal="left" vertical="center" indent="1"/>
      <protection locked="0"/>
    </xf>
    <xf numFmtId="0" fontId="26" fillId="6" borderId="4" xfId="0" applyFont="1" applyFill="1" applyBorder="1" applyAlignment="1" applyProtection="1">
      <alignment horizontal="left" vertical="center" indent="1"/>
      <protection locked="0"/>
    </xf>
    <xf numFmtId="0" fontId="26" fillId="6" borderId="5" xfId="0" applyFont="1" applyFill="1" applyBorder="1" applyAlignment="1" applyProtection="1">
      <alignment horizontal="left" vertical="center" indent="1"/>
      <protection locked="0"/>
    </xf>
    <xf numFmtId="0" fontId="20" fillId="11" borderId="18" xfId="0" applyFont="1" applyFill="1" applyBorder="1" applyAlignment="1">
      <alignment horizontal="center" vertical="center"/>
    </xf>
    <xf numFmtId="0" fontId="20" fillId="11" borderId="16" xfId="0" applyFont="1" applyFill="1" applyBorder="1" applyAlignment="1">
      <alignment horizontal="center" vertical="center"/>
    </xf>
    <xf numFmtId="0" fontId="20" fillId="11" borderId="19" xfId="0" applyFont="1" applyFill="1" applyBorder="1" applyAlignment="1">
      <alignment horizontal="center" vertical="center"/>
    </xf>
    <xf numFmtId="0" fontId="23" fillId="0" borderId="0" xfId="0" applyFont="1" applyAlignment="1">
      <alignment horizontal="left" vertical="top" wrapText="1"/>
    </xf>
    <xf numFmtId="0" fontId="26" fillId="0" borderId="1" xfId="0" applyFont="1" applyBorder="1" applyAlignment="1">
      <alignment horizontal="left" vertical="center" indent="1"/>
    </xf>
    <xf numFmtId="0" fontId="21" fillId="7" borderId="0" xfId="2" applyFont="1" applyFill="1" applyBorder="1" applyAlignment="1" applyProtection="1">
      <alignment horizontal="center" vertical="center" wrapText="1"/>
      <protection hidden="1"/>
    </xf>
    <xf numFmtId="0" fontId="12" fillId="7" borderId="0" xfId="2" applyFont="1" applyFill="1" applyBorder="1" applyAlignment="1" applyProtection="1">
      <alignment horizontal="center" vertical="center" wrapText="1"/>
      <protection hidden="1"/>
    </xf>
  </cellXfs>
  <cellStyles count="4">
    <cellStyle name="Currency" xfId="1" builtinId="4"/>
    <cellStyle name="Hyperlink" xfId="2" builtinId="8"/>
    <cellStyle name="Normal" xfId="0" builtinId="0"/>
    <cellStyle name="Percent" xfId="3" builtinId="5"/>
  </cellStyles>
  <dxfs count="33">
    <dxf>
      <fill>
        <patternFill patternType="lightUp">
          <fgColor theme="0" tint="-0.14996795556505021"/>
          <bgColor theme="0" tint="-4.9989318521683403E-2"/>
        </patternFill>
      </fill>
    </dxf>
    <dxf>
      <fill>
        <patternFill patternType="lightUp">
          <fgColor theme="5" tint="0.39994506668294322"/>
          <bgColor theme="5" tint="0.79998168889431442"/>
        </patternFill>
      </fill>
    </dxf>
    <dxf>
      <fill>
        <patternFill>
          <bgColor theme="0"/>
        </patternFill>
      </fill>
    </dxf>
    <dxf>
      <fill>
        <patternFill>
          <bgColor theme="5" tint="0.79998168889431442"/>
        </patternFill>
      </fill>
    </dxf>
    <dxf>
      <fill>
        <patternFill>
          <bgColor theme="6" tint="0.59996337778862885"/>
        </patternFill>
      </fill>
    </dxf>
    <dxf>
      <font>
        <color theme="0"/>
      </font>
      <fill>
        <patternFill>
          <bgColor theme="0"/>
        </patternFill>
      </fill>
    </dxf>
    <dxf>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strike val="0"/>
        <outline val="0"/>
        <shadow val="0"/>
        <u val="none"/>
        <vertAlign val="baseline"/>
        <sz val="9"/>
        <color theme="1"/>
        <name val="Arial"/>
        <family val="2"/>
        <scheme val="none"/>
      </font>
      <numFmt numFmtId="0" formatCode="General"/>
      <alignment horizontal="center" vertical="center" textRotation="0" wrapText="0" indent="0" justifyLastLine="0" shrinkToFit="0" readingOrder="0"/>
      <border diagonalUp="0" diagonalDown="0">
        <left style="thin">
          <color indexed="64"/>
        </left>
        <right/>
        <top style="thin">
          <color indexed="64"/>
        </top>
        <bottom style="thin">
          <color indexed="64"/>
        </bottom>
      </border>
    </dxf>
    <dxf>
      <font>
        <strike val="0"/>
        <outline val="0"/>
        <shadow val="0"/>
        <u val="none"/>
        <vertAlign val="baseline"/>
        <sz val="9"/>
        <color theme="1"/>
        <name val="Arial"/>
        <family val="2"/>
        <scheme val="none"/>
      </font>
      <numFmt numFmtId="0" formatCode="General"/>
      <alignmen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color theme="1"/>
        <name val="Arial"/>
        <family val="2"/>
        <scheme val="none"/>
      </font>
      <numFmt numFmtId="0" formatCode="General"/>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theme="1"/>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color theme="1"/>
        <name val="Arial"/>
        <family val="2"/>
        <scheme val="none"/>
      </font>
      <fill>
        <patternFill patternType="solid">
          <fgColor indexed="64"/>
          <bgColor rgb="FFFFFFCC"/>
        </patternFill>
      </fill>
      <alignment horizontal="left" vertical="center" textRotation="0" wrapText="0" relativeIndent="1"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color theme="1"/>
        <name val="Arial"/>
        <family val="2"/>
        <scheme val="none"/>
      </font>
      <numFmt numFmtId="164" formatCode="00000"/>
      <fill>
        <patternFill patternType="solid">
          <fgColor indexed="64"/>
          <bgColor rgb="FFFFFFCC"/>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strike val="0"/>
        <outline val="0"/>
        <shadow val="0"/>
        <u val="none"/>
        <vertAlign val="baseline"/>
        <sz val="9"/>
        <color theme="1"/>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protection locked="0" hidden="0"/>
    </dxf>
    <dxf>
      <font>
        <strike val="0"/>
        <outline val="0"/>
        <shadow val="0"/>
        <u val="none"/>
        <vertAlign val="baseline"/>
        <sz val="9"/>
        <color theme="1"/>
        <name val="Arial"/>
        <family val="2"/>
        <scheme val="none"/>
      </font>
      <numFmt numFmtId="30" formatCode="@"/>
      <fill>
        <patternFill patternType="solid">
          <fgColor indexed="64"/>
          <bgColor rgb="FFFFFFCC"/>
        </patternFill>
      </fill>
      <alignment horizontal="left" vertical="center" textRotation="0" wrapText="0" relativeIndent="1"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theme="1"/>
        <name val="Arial"/>
        <family val="2"/>
        <scheme val="none"/>
      </font>
      <fill>
        <patternFill patternType="solid">
          <fgColor indexed="64"/>
          <bgColor rgb="FFFFFFCC"/>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theme="1"/>
        <name val="Arial"/>
        <family val="2"/>
        <scheme val="none"/>
      </font>
      <fill>
        <patternFill patternType="solid">
          <fgColor indexed="64"/>
          <bgColor rgb="FFFFFFCC"/>
        </patternFill>
      </fill>
      <alignment horizontal="left" vertical="center" textRotation="0" wrapText="1" indent="1" justifyLastLine="0" shrinkToFit="0" readingOrder="0"/>
      <border diagonalUp="0" diagonalDown="0">
        <left/>
        <right style="thin">
          <color indexed="64"/>
        </right>
        <top style="thin">
          <color indexed="64"/>
        </top>
        <bottom style="thin">
          <color indexed="64"/>
        </bottom>
        <vertical/>
        <horizontal/>
      </border>
      <protection locked="0" hidden="0"/>
    </dxf>
    <dxf>
      <font>
        <strike val="0"/>
        <outline val="0"/>
        <shadow val="0"/>
        <u val="none"/>
        <vertAlign val="baseline"/>
        <sz val="9"/>
        <color theme="1"/>
        <name val="Arial"/>
        <family val="2"/>
        <scheme val="none"/>
      </font>
      <fill>
        <patternFill patternType="solid">
          <fgColor indexed="64"/>
          <bgColor rgb="FFFFFFCC"/>
        </patternFill>
      </fill>
      <alignment horizontal="left" vertical="center" textRotation="0" wrapText="1" relativeIndent="1" justifyLastLine="0" shrinkToFit="0" readingOrder="0"/>
      <border diagonalUp="0" diagonalDown="0" outline="0">
        <left/>
        <right/>
        <top style="thin">
          <color indexed="64"/>
        </top>
        <bottom style="thin">
          <color indexed="64"/>
        </bottom>
      </border>
      <protection locked="0" hidden="0"/>
    </dxf>
    <dxf>
      <font>
        <strike val="0"/>
        <outline val="0"/>
        <shadow val="0"/>
        <u val="none"/>
        <vertAlign val="baseline"/>
        <sz val="9"/>
        <color theme="1"/>
        <name val="Arial"/>
        <family val="2"/>
        <scheme val="none"/>
      </font>
      <fill>
        <patternFill patternType="solid">
          <fgColor indexed="64"/>
          <bgColor rgb="FFFFFFCC"/>
        </patternFill>
      </fill>
      <alignment horizontal="left" vertical="center" textRotation="0" wrapText="0" relativeIndent="1"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9"/>
        <color theme="1"/>
        <name val="Arial"/>
        <family val="2"/>
        <scheme val="none"/>
      </font>
      <numFmt numFmtId="166" formatCode="0.0%"/>
      <fill>
        <patternFill patternType="solid">
          <fgColor indexed="64"/>
          <bgColor rgb="FFFFFFCC"/>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strike val="0"/>
        <outline val="0"/>
        <shadow val="0"/>
        <u val="none"/>
        <vertAlign val="baseline"/>
        <sz val="9"/>
        <color theme="1"/>
        <name val="Arial"/>
        <family val="2"/>
        <scheme val="none"/>
      </font>
      <fill>
        <patternFill patternType="solid">
          <fgColor indexed="64"/>
          <bgColor rgb="FFFFFFCC"/>
        </patternFill>
      </fill>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color theme="1"/>
        <name val="Arial"/>
        <family val="2"/>
        <scheme val="none"/>
      </font>
      <numFmt numFmtId="19" formatCode="m/d/yyyy"/>
      <fill>
        <patternFill patternType="solid">
          <fgColor indexed="64"/>
          <bgColor rgb="FFFFFFCC"/>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theme="1"/>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theme="1"/>
        <name val="Arial"/>
        <family val="2"/>
        <scheme val="none"/>
      </font>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color theme="1"/>
        <name val="Arial"/>
        <family val="2"/>
        <scheme val="none"/>
      </font>
      <alignment vertical="center" textRotation="0" wrapText="0" indent="0" justifyLastLine="0" shrinkToFit="0" readingOrder="0"/>
    </dxf>
    <dxf>
      <border>
        <bottom style="thin">
          <color indexed="64"/>
        </bottom>
      </border>
    </dxf>
    <dxf>
      <font>
        <strike val="0"/>
        <outline val="0"/>
        <shadow val="0"/>
        <u val="none"/>
        <vertAlign val="baseline"/>
        <sz val="9"/>
        <color theme="1"/>
        <name val="Arial"/>
        <family val="2"/>
        <scheme val="none"/>
      </font>
      <fill>
        <patternFill patternType="solid">
          <fgColor indexed="64"/>
          <bgColor theme="0" tint="-0.14999847407452621"/>
        </patternFill>
      </fill>
      <border diagonalUp="0" diagonalDown="0" outline="0">
        <left style="thin">
          <color indexed="64"/>
        </left>
        <right style="thin">
          <color indexed="64"/>
        </right>
        <top/>
        <bottom/>
      </border>
    </dxf>
  </dxfs>
  <tableStyles count="0" defaultTableStyle="TableStyleMedium2" defaultPivotStyle="PivotStyleLight16"/>
  <colors>
    <mruColors>
      <color rgb="FF111F66"/>
      <color rgb="FFFFFFCC"/>
      <color rgb="FF00305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1818171</xdr:colOff>
      <xdr:row>0</xdr:row>
      <xdr:rowOff>17692</xdr:rowOff>
    </xdr:from>
    <xdr:to>
      <xdr:col>4</xdr:col>
      <xdr:colOff>3491039</xdr:colOff>
      <xdr:row>0</xdr:row>
      <xdr:rowOff>584620</xdr:rowOff>
    </xdr:to>
    <xdr:pic>
      <xdr:nvPicPr>
        <xdr:cNvPr id="9" name="WELCOME_HEADER_IMG">
          <a:extLst>
            <a:ext uri="{FF2B5EF4-FFF2-40B4-BE49-F238E27FC236}">
              <a16:creationId xmlns:a16="http://schemas.microsoft.com/office/drawing/2014/main" id="{AD030226-6737-4921-8B8C-3E2AD1BEB5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394487" y="17692"/>
          <a:ext cx="1672868" cy="56692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F8D6EA48-4708-4B11-91F3-F6BA678F655E}" name="TBL_APP_LOANPOOL" displayName="TBL_APP_LOANPOOL" ref="B15:T265" totalsRowShown="0" headerRowDxfId="32" dataDxfId="30" headerRowBorderDxfId="31" tableBorderDxfId="29" totalsRowBorderDxfId="28">
  <autoFilter ref="B15:T265" xr:uid="{46B0EC07-DF2A-4822-8C45-6AD362857F0E}"/>
  <tableColumns count="19">
    <tableColumn id="1" xr3:uid="{A318C65B-0744-48F0-B248-71E9886697EC}" name="REC_STATUS_CODE" dataDxfId="27">
      <calculatedColumnFormula>IF(TBL_APP_LOANPOOL[[#This Row],[RECORD_STARTED]],IF(TBL_APP_LOANPOOL[[#This Row],[ERROR_COUNT]]&gt;0,-1,IF(TBL_APP_LOANPOOL[[#This Row],[REQ_FIELDS_POPULATED]],1,0)),"")</calculatedColumnFormula>
    </tableColumn>
    <tableColumn id="2" xr3:uid="{DC745A97-DB82-4E13-9960-3A4654EEB5DB}" name="ROW_ID" dataDxfId="26">
      <calculatedColumnFormula>ROW()-ROW(TBL_APP_LOANPOOL[[#Headers],[ROW_ID]])</calculatedColumnFormula>
    </tableColumn>
    <tableColumn id="8" xr3:uid="{39C21585-B202-4C5E-BA4A-73925866328B}" name="LOAN_TYPE" dataDxfId="25"/>
    <tableColumn id="4" xr3:uid="{A94558CB-65C0-4554-8809-EE9E46872C41}" name="SETTLEMENT_DATE" dataDxfId="24"/>
    <tableColumn id="5" xr3:uid="{1F47ACB1-1091-46CF-A245-280669134F74}" name="LOAN_AMOUNT" dataDxfId="23" dataCellStyle="Currency"/>
    <tableColumn id="9" xr3:uid="{0D139E00-272D-464A-BB4E-E20D17F57DD1}" name="LOAN_RATE" dataDxfId="22" dataCellStyle="Percent"/>
    <tableColumn id="6" xr3:uid="{B21FE16F-099F-4A76-A097-B9CCD7C8652D}" name="LOAN_PURPOSE" dataDxfId="21"/>
    <tableColumn id="7" xr3:uid="{88104CDA-90C6-41D8-A79F-454ADEA0429B}" name="LOAN_PURPOSE_DESC" dataDxfId="20"/>
    <tableColumn id="3" xr3:uid="{05E0D97A-D5E7-408B-B185-60B26F136680}" name="LOAN_RECIPIENT_DESC" dataDxfId="19"/>
    <tableColumn id="10" xr3:uid="{65A8CF8F-3E3C-4AD0-8928-B57D0BDD328B}" name="IMPACT_COUNT" dataDxfId="18"/>
    <tableColumn id="12" xr3:uid="{460DD167-C4A8-40DF-9509-55259CE31544}" name="PROP_ADDR_CITY" dataDxfId="17"/>
    <tableColumn id="13" xr3:uid="{D97224AF-A467-4842-AFBA-694CA6219FAD}" name="PROP_ADDR_STATE" dataDxfId="16"/>
    <tableColumn id="14" xr3:uid="{4B799ED6-6816-47B4-AB8B-292912136B07}" name="PROP_ADDR_ZIP" dataDxfId="15"/>
    <tableColumn id="15" xr3:uid="{C7A361AB-D35E-4FF0-8C66-DDD3D49B1492}" name="PROP_ADDR_COUNTY" dataDxfId="14"/>
    <tableColumn id="11" xr3:uid="{5D911EC8-98CC-442E-8B33-03E61285AA5E}" name="CREATE_RETAIN_JOBS_FLAG" dataDxfId="13"/>
    <tableColumn id="16" xr3:uid="{E54D45FE-859A-4C4F-939E-BD714DA7AB35}" name="CREATE_RETAIN_JOBS_COUNT" dataDxfId="12"/>
    <tableColumn id="25" xr3:uid="{92D57BF9-259B-475E-B23E-890F34356FEF}" name="RECORD_STARTED" dataDxfId="11">
      <calculatedColumnFormula>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calculatedColumnFormula>
    </tableColumn>
    <tableColumn id="26" xr3:uid="{6BE38F92-D414-480F-BDCA-FC291CEC05BE}" name="REQ_FIELDS_POPULATED" dataDxfId="10">
      <calculatedColumnFormula>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calculatedColumnFormula>
    </tableColumn>
    <tableColumn id="27" xr3:uid="{92717B22-92BA-4C05-AB49-9797FDEC157D}" name="ERROR_COUNT" dataDxfId="9">
      <calculatedColumnFormula>SUM(
IF(AND(ATTR_PROG_CODE="HDA",UPPER(TBL_APP_LOANPOOL[[#This Row],[LOAN_TYPE]])&lt;&gt;RANGE_LOOKUP_LOANSEC_TYPE_HDA,TBL_APP_LOANPOOL[[#This Row],[LOAN_TYPE]]&lt;&gt;""),1,0),
IF(AND(UPPER(TBL_APP_LOANPOOL[[#This Row],[CREATE_RETAIN_JOBS_FLAG]])&lt;&gt;"YES",TBL_APP_LOANPOOL[[#This Row],[CREATE_RETAIN_JOBS_COUNT]]&lt;&gt;""),1,0)
)</calculatedColumnFormula>
    </tableColumn>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37F0982-8FF0-4313-97D1-0520135F04B8}" name="TBL_LOOKUP_YESNONA" displayName="TBL_LOOKUP_YESNONA" ref="Z2:Z5" totalsRowShown="0">
  <autoFilter ref="Z2:Z5" xr:uid="{E27765D5-D947-4801-8955-F86787866A9A}"/>
  <tableColumns count="1">
    <tableColumn id="1" xr3:uid="{4067E546-4E6F-431F-99BC-E21F14826A42}" name="LOOKUP_YESNONA"/>
  </tableColumns>
  <tableStyleInfo name="TableStyleMedium3"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EFC3376-D17F-4B36-8E07-FEC9249264C0}" name="TBL_DBDATA_ATTRIBUTES" displayName="TBL_DBDATA_ATTRIBUTES" ref="A3:C12" totalsRowShown="0">
  <autoFilter ref="A3:C12" xr:uid="{9731EC0F-6479-48A7-AEC4-8ADB7B595BC9}"/>
  <tableColumns count="3">
    <tableColumn id="1" xr3:uid="{5194384F-3E9C-4949-99A9-6132068D4580}" name="ATTR_ID"/>
    <tableColumn id="2" xr3:uid="{9C82C0B2-1710-49D3-AFE7-2E4B22E996D7}" name="ATTR_DESC"/>
    <tableColumn id="3" xr3:uid="{0FA21EE7-3872-4D71-AF08-047911D8DB60}" name="ATTR_VAL"/>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FACB678-15A2-49EC-AA9E-EC1FC037D057}" name="TBL_DBCONFIG_ATTRIBUTES" displayName="TBL_DBCONFIG_ATTRIBUTES" ref="A3:E10" totalsRowShown="0">
  <autoFilter ref="A3:E10" xr:uid="{DD91FC55-AB99-43F8-B17F-16D95676D954}"/>
  <tableColumns count="5">
    <tableColumn id="1" xr3:uid="{C0B45A8F-C48A-445D-B2CD-315184CA16F3}" name="CONFIG_VAR"/>
    <tableColumn id="2" xr3:uid="{80613FC7-F6E3-4A3B-8F94-7EEB4145A13B}" name="CONFIG_DESC"/>
    <tableColumn id="3" xr3:uid="{925ECE00-78AB-4296-A296-36151FD456F9}" name="CONFIG_TYPE"/>
    <tableColumn id="4" xr3:uid="{861D239A-1DC0-46D3-AAA7-31348A4A3E7A}" name="CONFIG_VALUE" dataDxfId="6"/>
    <tableColumn id="5" xr3:uid="{A260E8F3-A5F3-4922-ADF5-40060BB871AC}" name="ACTIVE"/>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F061745-F87F-4460-AC99-BBAB15FF2982}" name="TBL_LOOKUP_PROGRAMS" displayName="TBL_LOOKUP_PROGRAMS" ref="A2:D7" totalsRowShown="0">
  <autoFilter ref="A2:D7" xr:uid="{A9D09737-29A5-4159-83A4-3DBFEE0C8A25}"/>
  <tableColumns count="4">
    <tableColumn id="1" xr3:uid="{4E70BDC9-5D8B-4B06-82AF-70B1693663F7}" name="PROGRAM_CODE"/>
    <tableColumn id="2" xr3:uid="{366F52AE-3A84-438D-A5F7-AA4D8DA76E1C}" name="PROGRAM_SHORTNAME"/>
    <tableColumn id="3" xr3:uid="{14B61756-3AE5-4299-B194-30DD4E686D4F}" name="PROGRAM_DESCRIPTION"/>
    <tableColumn id="4" xr3:uid="{F551FC60-1181-49D8-B4E5-EE1A06576D06}" name="UNITS_TYPE"/>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FAF6B2C-E6A0-4F61-98F5-5D2B121B16F2}" name="TBL_LOOKUP_APP_TARGETS" displayName="TBL_LOOKUP_APP_TARGETS" ref="F2:H7" totalsRowShown="0">
  <autoFilter ref="F2:H7" xr:uid="{1CFEBADA-829E-4FE6-92C7-174DF9CCB267}"/>
  <tableColumns count="3">
    <tableColumn id="1" xr3:uid="{79E6FD8B-C109-4E02-94F1-BA4A0A3DE6AE}" name="PROGRAM_LOANTYPE_CODE"/>
    <tableColumn id="2" xr3:uid="{AC6614F9-3D40-4A9C-9E69-C1EA58700D0C}" name="APP_TAB_TARGET" dataDxfId="8"/>
    <tableColumn id="3" xr3:uid="{CF0457A3-2F90-4FF2-98CC-DFFC926A83B5}" name="CERT_TAB_TARGET" dataDxfId="7"/>
  </tableColumns>
  <tableStyleInfo name="TableStyleMedium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C7AA8EF-2E8F-4EDF-9D6C-EC7CD48ADD7C}" name="TBL_LOOKUP_STATES" displayName="TBL_LOOKUP_STATES" ref="J2:K58" totalsRowShown="0">
  <autoFilter ref="J2:K58" xr:uid="{196107DE-2250-42F8-A4D4-B1445592BAAD}"/>
  <sortState xmlns:xlrd2="http://schemas.microsoft.com/office/spreadsheetml/2017/richdata2" ref="J3:K53">
    <sortCondition ref="J3:J53"/>
  </sortState>
  <tableColumns count="2">
    <tableColumn id="1" xr3:uid="{046A07D5-DB0F-4182-BA3C-5B7102748FB9}" name="STATE_CODE"/>
    <tableColumn id="2" xr3:uid="{E0BECAF6-C5A0-4E1D-B8F4-61037334C4CE}" name="STATE_NAME"/>
  </tableColumns>
  <tableStyleInfo name="TableStyleMedium3"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14C6631-00FA-4565-B2B3-5EED8FAF61E2}" name="TBL_LOOKUP_COUNTIES" displayName="TBL_LOOKUP_COUNTIES" ref="M2:O3262" totalsRowShown="0">
  <autoFilter ref="M2:O3262" xr:uid="{AFA93630-A7FA-4834-9834-810382D3C390}"/>
  <tableColumns count="3">
    <tableColumn id="1" xr3:uid="{0DA02376-0DCB-4E47-BAF7-9921E90A7E22}" name="ID"/>
    <tableColumn id="2" xr3:uid="{C142093B-9E10-43F3-A99C-0D6E3661E9FE}" name="STATE_CODE"/>
    <tableColumn id="3" xr3:uid="{6D54454B-9DF3-4F88-A954-E47C5360B678}" name="COUNTY_CODE"/>
  </tableColumns>
  <tableStyleInfo name="TableStyleMedium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0D97A29-6887-472D-8F19-85B21F27395A}" name="TBL_LOOKUP_COUNTY_PLACEHOLDER" displayName="TBL_LOOKUP_COUNTY_PLACEHOLDER" ref="Q2:Q3" totalsRowShown="0">
  <autoFilter ref="Q2:Q3" xr:uid="{C02CB338-55B4-43CE-A409-CD37214AA9A0}"/>
  <tableColumns count="1">
    <tableColumn id="1" xr3:uid="{2C0DE584-6052-4348-9474-4AD8D27913CE}" name="COUNTY_PLACEHOLDER"/>
  </tableColumns>
  <tableStyleInfo name="TableStyleMedium3"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CCB883C-1AB3-4D09-AAC0-EE8352658E34}" name="TBL_LOOKUP_LOANSEC_TYPE" displayName="TBL_LOOKUP_LOANSEC_TYPE" ref="S2:S4" totalsRowShown="0">
  <autoFilter ref="S2:S4" xr:uid="{D39D1628-B4C4-40D7-846B-DD49F6C36B42}"/>
  <tableColumns count="1">
    <tableColumn id="1" xr3:uid="{7491F071-640C-4238-B7A1-505570D996E1}" name="LOANSEC_TYPE"/>
  </tableColumns>
  <tableStyleInfo name="TableStyleMedium3"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8D2273D-5D69-4A13-ADD4-4412328A2919}" name="TBL_LOOKUP_LOANPURPOSE" displayName="TBL_LOOKUP_LOANPURPOSE" ref="U2:V45" totalsRowShown="0">
  <autoFilter ref="U2:V45" xr:uid="{159F05ED-020E-43BC-BC40-DF7C714F844A}"/>
  <tableColumns count="2">
    <tableColumn id="2" xr3:uid="{2D7C1D06-DBAE-4633-90E1-2F1D02254202}" name="PROGRAM_CODE"/>
    <tableColumn id="1" xr3:uid="{D371D5BF-3A72-445C-A15E-409E47703503}" name="LOAN_PURPOSE"/>
  </tableColumns>
  <tableStyleInfo name="TableStyleMedium3"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EDD9507-719E-48D5-A6A5-611454BC1EFE}" name="TBL_LOOKUP_YESNO" displayName="TBL_LOOKUP_YESNO" ref="X2:X4" totalsRowShown="0">
  <autoFilter ref="X2:X4" xr:uid="{4066C603-8740-402A-B358-C6C1BAE9B6D9}"/>
  <tableColumns count="1">
    <tableColumn id="1" xr3:uid="{61698A6A-1402-4668-BB02-3557A2713BD7}" name="LOOKUP_YESNO"/>
  </tableColumns>
  <tableStyleInfo name="TableStyleMedium3" showFirstColumn="0" showLastColumn="0" showRowStripes="1" showColumnStripes="0"/>
</table>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hlbny.com/fact_sheets/zda-overview-guidelines/" TargetMode="External"/><Relationship Id="rId1" Type="http://schemas.openxmlformats.org/officeDocument/2006/relationships/hyperlink" Target="https://www.fhlbny.com/business-lines/credit-product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printerSettings" Target="../printerSettings/printerSettings8.bin"/><Relationship Id="rId6" Type="http://schemas.openxmlformats.org/officeDocument/2006/relationships/table" Target="../tables/table6.xml"/><Relationship Id="rId5" Type="http://schemas.openxmlformats.org/officeDocument/2006/relationships/table" Target="../tables/table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s>
</file>

<file path=xl/worksheets/_rels/sheet9.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208AB-B1C1-432E-BF4A-7BAFB4AE8103}">
  <sheetPr codeName="Sheet1">
    <tabColor theme="8"/>
    <pageSetUpPr fitToPage="1"/>
  </sheetPr>
  <dimension ref="A1:H21"/>
  <sheetViews>
    <sheetView showGridLines="0" showRowColHeaders="0" tabSelected="1" topLeftCell="C1" zoomScaleNormal="100" workbookViewId="0">
      <selection activeCell="D5" sqref="D5:F5"/>
    </sheetView>
  </sheetViews>
  <sheetFormatPr defaultColWidth="0" defaultRowHeight="14.25" zeroHeight="1" x14ac:dyDescent="0.2"/>
  <cols>
    <col min="1" max="1" width="24.7109375" style="15" hidden="1" customWidth="1"/>
    <col min="2" max="2" width="42.42578125" style="15" hidden="1" customWidth="1"/>
    <col min="3" max="3" width="2.42578125" style="15" customWidth="1"/>
    <col min="4" max="4" width="20.7109375" style="15" customWidth="1"/>
    <col min="5" max="5" width="77.7109375" style="15" customWidth="1"/>
    <col min="6" max="6" width="20.7109375" style="15" customWidth="1"/>
    <col min="7" max="7" width="2.42578125" style="15" customWidth="1"/>
    <col min="8" max="8" width="0" style="15" hidden="1" customWidth="1"/>
    <col min="9" max="16384" width="9.140625" style="15" hidden="1"/>
  </cols>
  <sheetData>
    <row r="1" spans="1:7" ht="46.7" customHeight="1" x14ac:dyDescent="0.2">
      <c r="A1" s="13" t="s">
        <v>5396</v>
      </c>
      <c r="B1" s="13" t="s">
        <v>5397</v>
      </c>
      <c r="C1" s="14"/>
      <c r="D1" s="14"/>
      <c r="E1" s="14"/>
      <c r="F1" s="14"/>
      <c r="G1" s="14"/>
    </row>
    <row r="2" spans="1:7" ht="24.95" customHeight="1" x14ac:dyDescent="0.2">
      <c r="A2" s="13"/>
      <c r="B2" s="13"/>
      <c r="C2" s="100" t="s">
        <v>5481</v>
      </c>
      <c r="D2" s="101"/>
      <c r="E2" s="101"/>
      <c r="F2" s="101"/>
      <c r="G2" s="101"/>
    </row>
    <row r="3" spans="1:7" ht="25.5" customHeight="1" x14ac:dyDescent="0.2">
      <c r="A3" s="16" t="s">
        <v>5398</v>
      </c>
      <c r="B3" s="17" t="str">
        <f>CONFIG_FORM_TITLE</f>
        <v>Zero-Percent Development Advance (ZDA) Program Application Form</v>
      </c>
      <c r="C3" s="14"/>
      <c r="D3" s="14"/>
      <c r="E3" s="14"/>
      <c r="F3" s="14"/>
      <c r="G3" s="14"/>
    </row>
    <row r="4" spans="1:7" ht="26.1" customHeight="1" x14ac:dyDescent="0.2">
      <c r="A4" s="16" t="s">
        <v>5401</v>
      </c>
      <c r="B4" s="18" t="str">
        <f>IF(D5="","",D5)</f>
        <v/>
      </c>
      <c r="C4" s="14"/>
      <c r="D4" s="94" t="s">
        <v>5404</v>
      </c>
      <c r="E4" s="19"/>
      <c r="F4" s="19"/>
      <c r="G4" s="14"/>
    </row>
    <row r="5" spans="1:7" ht="24" customHeight="1" x14ac:dyDescent="0.2">
      <c r="A5" s="16" t="s">
        <v>5403</v>
      </c>
      <c r="B5" s="17" t="str">
        <f>ATTR_PROG_CODE</f>
        <v/>
      </c>
      <c r="C5" s="14"/>
      <c r="D5" s="102"/>
      <c r="E5" s="103"/>
      <c r="F5" s="104"/>
      <c r="G5" s="14"/>
    </row>
    <row r="6" spans="1:7" x14ac:dyDescent="0.2">
      <c r="A6" s="16"/>
      <c r="B6" s="18"/>
    </row>
    <row r="7" spans="1:7" ht="21.75" customHeight="1" x14ac:dyDescent="0.2">
      <c r="A7" s="16" t="s">
        <v>9</v>
      </c>
      <c r="B7" s="17" t="str">
        <f>IF(ATTR_APP_TAB_TARGET="","",ATTR_APP_TAB_TARGET&amp;"!TARGET_TOP")</f>
        <v/>
      </c>
    </row>
    <row r="8" spans="1:7" ht="20.100000000000001" customHeight="1" x14ac:dyDescent="0.2">
      <c r="A8" s="16" t="s">
        <v>5406</v>
      </c>
      <c r="B8" s="18" t="str">
        <f>"Start "&amp;B4&amp;" Application"</f>
        <v>Start  Application</v>
      </c>
      <c r="E8" s="105" t="str">
        <f>HYPERLINK("#"&amp;$B$7,$B$8)</f>
        <v>Start  Application</v>
      </c>
    </row>
    <row r="9" spans="1:7" ht="20.100000000000001" customHeight="1" x14ac:dyDescent="0.2">
      <c r="A9" s="16" t="s">
        <v>11</v>
      </c>
      <c r="B9" s="18" t="str">
        <f>ATTR_PROG_SHORTNAME</f>
        <v/>
      </c>
      <c r="E9" s="105"/>
    </row>
    <row r="10" spans="1:7" ht="15.75" customHeight="1" x14ac:dyDescent="0.2">
      <c r="A10" s="16" t="s">
        <v>5407</v>
      </c>
      <c r="B10" s="20" t="s">
        <v>5480</v>
      </c>
    </row>
    <row r="11" spans="1:7" x14ac:dyDescent="0.2">
      <c r="A11" s="16" t="s">
        <v>5408</v>
      </c>
      <c r="B11" s="18" t="s">
        <v>5482</v>
      </c>
    </row>
    <row r="12" spans="1:7" ht="36" customHeight="1" x14ac:dyDescent="0.2">
      <c r="A12" s="16" t="s">
        <v>5409</v>
      </c>
      <c r="B12" s="21" t="s">
        <v>5484</v>
      </c>
      <c r="D12" s="108" t="s">
        <v>5509</v>
      </c>
      <c r="E12" s="108"/>
      <c r="F12" s="108"/>
    </row>
    <row r="13" spans="1:7" x14ac:dyDescent="0.2">
      <c r="A13" s="16" t="s">
        <v>5410</v>
      </c>
      <c r="B13" s="18" t="s">
        <v>5483</v>
      </c>
    </row>
    <row r="14" spans="1:7" ht="21.75" customHeight="1" x14ac:dyDescent="0.2">
      <c r="A14" s="16" t="s">
        <v>5411</v>
      </c>
      <c r="B14" s="21"/>
      <c r="C14" s="109" t="s">
        <v>5405</v>
      </c>
      <c r="D14" s="109"/>
      <c r="E14" s="109"/>
      <c r="F14" s="109"/>
      <c r="G14" s="109"/>
    </row>
    <row r="15" spans="1:7" ht="21.95" customHeight="1" x14ac:dyDescent="0.2">
      <c r="A15" s="16" t="s">
        <v>5412</v>
      </c>
      <c r="B15" s="18"/>
      <c r="C15" s="22">
        <f>IF(D15&lt;&gt;"",0,"")</f>
        <v>0</v>
      </c>
      <c r="D15" s="110" t="str">
        <f>IF(B10&lt;&gt;"",HYPERLINK(B10,IF(B11&lt;&gt;"",B11,B10)),"")</f>
        <v>ZDA Program Page</v>
      </c>
      <c r="E15" s="111"/>
      <c r="F15" s="111"/>
      <c r="G15" s="23"/>
    </row>
    <row r="16" spans="1:7" ht="21.95" customHeight="1" x14ac:dyDescent="0.2">
      <c r="A16" s="16" t="s">
        <v>5413</v>
      </c>
      <c r="B16" s="18"/>
      <c r="C16" s="22">
        <f t="shared" ref="C16:C20" si="0">IF(D16&lt;&gt;"",0,"")</f>
        <v>0</v>
      </c>
      <c r="D16" s="110" t="str">
        <f>IF(B12&lt;&gt;"",HYPERLINK(B12,IF(B13&lt;&gt;"",B13,B12)),"")</f>
        <v>ZDA Overview &amp; Guidelines</v>
      </c>
      <c r="E16" s="111"/>
      <c r="F16" s="111"/>
      <c r="G16" s="23"/>
    </row>
    <row r="17" spans="1:7" ht="21.95" customHeight="1" x14ac:dyDescent="0.2">
      <c r="A17" s="16" t="s">
        <v>5414</v>
      </c>
      <c r="B17" s="18"/>
      <c r="C17" s="22" t="str">
        <f t="shared" si="0"/>
        <v/>
      </c>
      <c r="D17" s="110" t="str">
        <f>IF(B14&lt;&gt;"",HYPERLINK(B14,IF(B15&lt;&gt;"",B15,B14)),"")</f>
        <v/>
      </c>
      <c r="E17" s="111"/>
      <c r="F17" s="111"/>
      <c r="G17" s="23"/>
    </row>
    <row r="18" spans="1:7" ht="21.95" customHeight="1" x14ac:dyDescent="0.2">
      <c r="A18" s="16" t="s">
        <v>5415</v>
      </c>
      <c r="B18" s="18"/>
      <c r="C18" s="22" t="str">
        <f t="shared" si="0"/>
        <v/>
      </c>
      <c r="D18" s="110" t="str">
        <f>IF(B16&lt;&gt;"",HYPERLINK(B16,IF(B17&lt;&gt;"",B17,B16)),"")</f>
        <v/>
      </c>
      <c r="E18" s="111"/>
      <c r="F18" s="111"/>
      <c r="G18" s="23"/>
    </row>
    <row r="19" spans="1:7" ht="21.95" customHeight="1" x14ac:dyDescent="0.2">
      <c r="A19" s="16" t="s">
        <v>5416</v>
      </c>
      <c r="B19" s="18"/>
      <c r="C19" s="22" t="str">
        <f t="shared" si="0"/>
        <v/>
      </c>
      <c r="D19" s="110" t="str">
        <f>IF(B18&lt;&gt;"",HYPERLINK(B18,IF(B19&lt;&gt;"",B19,B18)),"")</f>
        <v/>
      </c>
      <c r="E19" s="111"/>
      <c r="F19" s="111"/>
      <c r="G19" s="23"/>
    </row>
    <row r="20" spans="1:7" ht="21.95" customHeight="1" x14ac:dyDescent="0.2">
      <c r="A20" s="16" t="s">
        <v>5417</v>
      </c>
      <c r="B20" s="18"/>
      <c r="C20" s="22" t="str">
        <f t="shared" si="0"/>
        <v/>
      </c>
      <c r="D20" s="110" t="str">
        <f>IF(B20&lt;&gt;"",HYPERLINK(B20,IF(B21&lt;&gt;"",B21,B20)),"")</f>
        <v/>
      </c>
      <c r="E20" s="111"/>
      <c r="F20" s="111"/>
      <c r="G20" s="23"/>
    </row>
    <row r="21" spans="1:7" ht="21" customHeight="1" x14ac:dyDescent="0.2">
      <c r="A21" s="16" t="s">
        <v>5418</v>
      </c>
      <c r="B21" s="18"/>
      <c r="C21" s="106" t="str">
        <f>CONFIG_DOC_NAME</f>
        <v>ZDA-002: Zero-Percent Development Advance (ZDA) Program Application Form</v>
      </c>
      <c r="D21" s="107"/>
      <c r="E21" s="107"/>
      <c r="F21" s="107"/>
      <c r="G21" s="107"/>
    </row>
  </sheetData>
  <sheetProtection algorithmName="SHA-512" hashValue="6fAMkflR7Hq3W3VP6UMz9fazg4TMY35Mj03i9JFqbiAKI9oQ4IwJ0IAKlcnPHIfvlkrMKXmgMHsQlCBVk2zZ9g==" saltValue="+d/mgZMgCbrFE52rQDrJaw==" spinCount="100000" sheet="1" objects="1" scenarios="1"/>
  <mergeCells count="12">
    <mergeCell ref="C2:G2"/>
    <mergeCell ref="D5:F5"/>
    <mergeCell ref="E8:E9"/>
    <mergeCell ref="C21:G21"/>
    <mergeCell ref="D12:F12"/>
    <mergeCell ref="C14:G14"/>
    <mergeCell ref="D15:F15"/>
    <mergeCell ref="D16:F16"/>
    <mergeCell ref="D17:F17"/>
    <mergeCell ref="D18:F18"/>
    <mergeCell ref="D19:F19"/>
    <mergeCell ref="D20:F20"/>
  </mergeCells>
  <conditionalFormatting sqref="C15">
    <cfRule type="iconSet" priority="2">
      <iconSet iconSet="4RedToBlack" showValue="0">
        <cfvo type="percent" val="0"/>
        <cfvo type="num" val="0"/>
        <cfvo type="num" val="1"/>
        <cfvo type="num" val="2"/>
      </iconSet>
    </cfRule>
  </conditionalFormatting>
  <conditionalFormatting sqref="C16:C20">
    <cfRule type="iconSet" priority="1">
      <iconSet iconSet="4RedToBlack" showValue="0">
        <cfvo type="percent" val="0"/>
        <cfvo type="num" val="0"/>
        <cfvo type="num" val="1"/>
        <cfvo type="num" val="2"/>
      </iconSet>
    </cfRule>
  </conditionalFormatting>
  <conditionalFormatting sqref="E8:E9">
    <cfRule type="expression" dxfId="5" priority="6">
      <formula>($B$7="")</formula>
    </cfRule>
  </conditionalFormatting>
  <dataValidations count="1">
    <dataValidation type="list" allowBlank="1" showInputMessage="1" showErrorMessage="1" sqref="D5:F5" xr:uid="{2D2174F6-0BEA-4746-AD81-3B7D4F85904D}">
      <formula1>RANGE_LOOKUP_PROGRAM_DESCRIPTIONS</formula1>
    </dataValidation>
  </dataValidations>
  <hyperlinks>
    <hyperlink ref="B10" r:id="rId1" location="ZDA" xr:uid="{422E3552-39CC-4E7F-8487-2887FCCB206A}"/>
    <hyperlink ref="B12" r:id="rId2" xr:uid="{9528D04B-9FE5-404C-81BB-C7CF288BEACC}"/>
  </hyperlinks>
  <pageMargins left="0.7" right="0.7" top="0.75" bottom="0.75" header="0.3" footer="0.3"/>
  <pageSetup scale="72" fitToHeight="0" orientation="portrait" verticalDpi="0"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795E9-7B00-453A-8344-2BF328472062}">
  <sheetPr codeName="Sheet18">
    <tabColor theme="7"/>
  </sheetPr>
  <dimension ref="A1:E10"/>
  <sheetViews>
    <sheetView workbookViewId="0"/>
  </sheetViews>
  <sheetFormatPr defaultRowHeight="15" x14ac:dyDescent="0.25"/>
  <cols>
    <col min="1" max="1" width="29.42578125" customWidth="1"/>
    <col min="2" max="2" width="45.85546875" customWidth="1"/>
    <col min="3" max="3" width="16.5703125" customWidth="1"/>
    <col min="4" max="4" width="51.42578125" style="4" bestFit="1" customWidth="1"/>
  </cols>
  <sheetData>
    <row r="1" spans="1:5" x14ac:dyDescent="0.25">
      <c r="A1" t="s">
        <v>5383</v>
      </c>
      <c r="C1" s="2" t="s">
        <v>5370</v>
      </c>
      <c r="D1" s="11" t="s">
        <v>5475</v>
      </c>
    </row>
    <row r="3" spans="1:5" x14ac:dyDescent="0.25">
      <c r="A3" t="s">
        <v>5384</v>
      </c>
      <c r="B3" t="s">
        <v>5385</v>
      </c>
      <c r="C3" t="s">
        <v>5386</v>
      </c>
      <c r="D3" s="4" t="s">
        <v>5387</v>
      </c>
      <c r="E3" t="s">
        <v>5456</v>
      </c>
    </row>
    <row r="4" spans="1:5" x14ac:dyDescent="0.25">
      <c r="A4" t="s">
        <v>5389</v>
      </c>
      <c r="B4" t="s">
        <v>5390</v>
      </c>
      <c r="C4" t="s">
        <v>5391</v>
      </c>
      <c r="D4" s="5">
        <v>46164</v>
      </c>
      <c r="E4" t="b">
        <v>1</v>
      </c>
    </row>
    <row r="5" spans="1:5" x14ac:dyDescent="0.25">
      <c r="A5" t="s">
        <v>5392</v>
      </c>
      <c r="B5" t="s">
        <v>5393</v>
      </c>
      <c r="C5" t="s">
        <v>5388</v>
      </c>
      <c r="D5" s="4" t="s">
        <v>5479</v>
      </c>
      <c r="E5" t="b">
        <v>1</v>
      </c>
    </row>
    <row r="6" spans="1:5" x14ac:dyDescent="0.25">
      <c r="A6" t="s">
        <v>5394</v>
      </c>
      <c r="B6" t="s">
        <v>5395</v>
      </c>
      <c r="C6" t="s">
        <v>5388</v>
      </c>
      <c r="D6" s="4" t="str">
        <f>D5&amp;": "&amp;CONFIG_FORM_TITLE</f>
        <v>ZDA-002: Zero-Percent Development Advance (ZDA) Program Application Form</v>
      </c>
      <c r="E6" t="b">
        <v>1</v>
      </c>
    </row>
    <row r="7" spans="1:5" x14ac:dyDescent="0.25">
      <c r="A7" t="s">
        <v>5399</v>
      </c>
      <c r="B7" t="s">
        <v>5400</v>
      </c>
      <c r="C7" t="s">
        <v>5388</v>
      </c>
      <c r="D7" s="4" t="s">
        <v>5481</v>
      </c>
      <c r="E7" t="b">
        <v>1</v>
      </c>
    </row>
    <row r="8" spans="1:5" x14ac:dyDescent="0.25">
      <c r="A8" t="s">
        <v>5452</v>
      </c>
      <c r="B8" t="s">
        <v>5453</v>
      </c>
      <c r="C8" t="s">
        <v>5388</v>
      </c>
      <c r="D8" s="4" t="s">
        <v>5565</v>
      </c>
      <c r="E8" t="b">
        <v>1</v>
      </c>
    </row>
    <row r="9" spans="1:5" x14ac:dyDescent="0.25">
      <c r="A9" t="s">
        <v>5472</v>
      </c>
      <c r="B9" t="s">
        <v>5473</v>
      </c>
      <c r="C9" t="s">
        <v>5391</v>
      </c>
      <c r="D9" s="10">
        <v>46023</v>
      </c>
      <c r="E9" t="b">
        <v>1</v>
      </c>
    </row>
    <row r="10" spans="1:5" x14ac:dyDescent="0.25">
      <c r="A10" t="s">
        <v>5476</v>
      </c>
      <c r="B10" t="s">
        <v>5477</v>
      </c>
      <c r="C10" t="s">
        <v>5474</v>
      </c>
      <c r="D10" s="12">
        <v>6.7500000000000004E-2</v>
      </c>
      <c r="E10" t="b">
        <v>1</v>
      </c>
    </row>
  </sheetData>
  <sheetProtection algorithmName="SHA-512" hashValue="Wz/AruDiTyrp8js1DApNBR54i0+WXrNKIfSu9nfxLZZ2oahpgocvgwLdc86PXN+x2oqQLFTzIX2iSrodJB3/Ag==" saltValue="Ki1GWP2v0AV3l75yzl0bkA==" spinCount="100000" sheet="1" objects="1" scenarios="1"/>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93147-655A-48DC-AAE9-37265DAC2D93}">
  <sheetPr codeName="Sheet4">
    <tabColor theme="9"/>
    <pageSetUpPr fitToPage="1"/>
  </sheetPr>
  <dimension ref="A1:U266"/>
  <sheetViews>
    <sheetView showGridLines="0" showRowColHeaders="0" zoomScaleNormal="100" workbookViewId="0">
      <pane ySplit="13" topLeftCell="A14" activePane="bottomLeft" state="frozen"/>
      <selection pane="bottomLeft" activeCell="G16" sqref="G16"/>
    </sheetView>
  </sheetViews>
  <sheetFormatPr defaultColWidth="0" defaultRowHeight="14.25" zeroHeight="1" x14ac:dyDescent="0.2"/>
  <cols>
    <col min="1" max="1" width="1.28515625" style="15" customWidth="1"/>
    <col min="2" max="2" width="5.85546875" style="15" customWidth="1"/>
    <col min="3" max="3" width="7.85546875" style="15" customWidth="1"/>
    <col min="4" max="4" width="12.28515625" style="15" customWidth="1"/>
    <col min="5" max="5" width="16.85546875" style="15" customWidth="1"/>
    <col min="6" max="6" width="23.7109375" style="15" customWidth="1"/>
    <col min="7" max="7" width="22.28515625" style="15" customWidth="1"/>
    <col min="8" max="8" width="42.140625" style="15" customWidth="1"/>
    <col min="9" max="9" width="40.85546875" style="15" customWidth="1"/>
    <col min="10" max="10" width="41.42578125" style="15" customWidth="1"/>
    <col min="11" max="11" width="31.7109375" style="15" customWidth="1"/>
    <col min="12" max="12" width="27.85546875" style="15" customWidth="1"/>
    <col min="13" max="13" width="27.7109375" style="15" customWidth="1"/>
    <col min="14" max="14" width="19.28515625" style="15" customWidth="1"/>
    <col min="15" max="17" width="21.7109375" style="15" customWidth="1"/>
    <col min="18" max="18" width="19" style="15" hidden="1" customWidth="1"/>
    <col min="19" max="19" width="25" style="15" hidden="1" customWidth="1"/>
    <col min="20" max="20" width="16.42578125" style="15" hidden="1" customWidth="1"/>
    <col min="21" max="21" width="1.5703125" style="15" customWidth="1"/>
    <col min="22" max="16384" width="9.140625" style="15" hidden="1"/>
  </cols>
  <sheetData>
    <row r="1" spans="1:21" ht="22.7" customHeight="1" x14ac:dyDescent="0.2">
      <c r="A1" s="24"/>
      <c r="B1" s="32" t="str">
        <f>ATTR_PROG_DESCRIPTION&amp;" Application"</f>
        <v xml:space="preserve"> Application</v>
      </c>
      <c r="C1" s="25"/>
      <c r="D1" s="25"/>
      <c r="E1" s="26"/>
      <c r="F1" s="26"/>
      <c r="G1" s="26"/>
      <c r="H1" s="26"/>
      <c r="I1" s="27"/>
      <c r="J1" s="27"/>
      <c r="K1" s="27"/>
      <c r="L1" s="27"/>
      <c r="M1" s="27"/>
      <c r="N1" s="27"/>
      <c r="O1" s="27"/>
      <c r="P1" s="27"/>
      <c r="Q1" s="27"/>
      <c r="R1" s="27"/>
      <c r="S1" s="27"/>
      <c r="T1" s="27"/>
      <c r="U1" s="27"/>
    </row>
    <row r="2" spans="1:21" ht="8.1" customHeight="1" x14ac:dyDescent="0.2"/>
    <row r="3" spans="1:21" s="45" customFormat="1" ht="20.100000000000001" customHeight="1" x14ac:dyDescent="0.2">
      <c r="A3" s="41"/>
      <c r="B3" s="33" t="s">
        <v>5419</v>
      </c>
      <c r="C3" s="42"/>
      <c r="D3" s="42"/>
      <c r="E3" s="43"/>
      <c r="F3" s="44"/>
      <c r="G3" s="44"/>
      <c r="H3" s="44"/>
      <c r="I3" s="44"/>
      <c r="J3" s="44"/>
      <c r="K3" s="44"/>
      <c r="L3" s="44"/>
      <c r="M3" s="44"/>
      <c r="N3" s="44"/>
      <c r="O3" s="44"/>
      <c r="P3" s="44"/>
      <c r="Q3" s="44"/>
      <c r="R3" s="44"/>
      <c r="S3" s="44"/>
      <c r="T3" s="44"/>
      <c r="U3" s="44"/>
    </row>
    <row r="4" spans="1:21" ht="12" customHeight="1" x14ac:dyDescent="0.2"/>
    <row r="5" spans="1:21" ht="20.100000000000001" customHeight="1" x14ac:dyDescent="0.2">
      <c r="B5" s="121" t="s">
        <v>5510</v>
      </c>
      <c r="C5" s="122"/>
      <c r="D5" s="122"/>
      <c r="E5" s="123"/>
      <c r="F5" s="34" t="s">
        <v>5435</v>
      </c>
      <c r="G5" s="35" t="s">
        <v>5436</v>
      </c>
      <c r="H5" s="34" t="s">
        <v>5551</v>
      </c>
      <c r="I5" s="34" t="str">
        <f>ATTR_UNITS_TYPE_SUMMARY_TITLE</f>
        <v/>
      </c>
      <c r="J5" s="34" t="s">
        <v>5552</v>
      </c>
      <c r="K5" s="34" t="s">
        <v>5438</v>
      </c>
      <c r="L5" s="35" t="s">
        <v>5439</v>
      </c>
      <c r="M5" s="35" t="s">
        <v>5441</v>
      </c>
      <c r="N5" s="35" t="s">
        <v>5440</v>
      </c>
      <c r="O5" s="35" t="s">
        <v>5443</v>
      </c>
    </row>
    <row r="6" spans="1:21" ht="20.100000000000001" customHeight="1" x14ac:dyDescent="0.2">
      <c r="B6" s="124"/>
      <c r="C6" s="125"/>
      <c r="D6" s="125"/>
      <c r="E6" s="126"/>
      <c r="F6" s="36" t="str">
        <f>ATTR_PROG_CODE</f>
        <v/>
      </c>
      <c r="G6" s="37">
        <f>SUM(TBL_APP_LOANPOOL[LOAN_AMOUNT])</f>
        <v>0</v>
      </c>
      <c r="H6" s="98">
        <f>COUNTIF(TBL_APP_LOANPOOL[RECORD_STARTED],TRUE)</f>
        <v>0</v>
      </c>
      <c r="I6" s="98">
        <f>SUM(TBL_APP_LOANPOOL[IMPACT_COUNT])</f>
        <v>0</v>
      </c>
      <c r="J6" s="98">
        <f>SUM(TBL_APP_LOANPOOL[CREATE_RETAIN_JOBS_COUNT])</f>
        <v>0</v>
      </c>
      <c r="K6" s="38" t="e">
        <f ca="1">HYPERLINK("#"&amp;ATTR_CERT_TAB_TARGET&amp;"!TARGET_TOP",IF(L6="No","Complete Certification","View Certification"))</f>
        <v>#REF!</v>
      </c>
      <c r="L6" s="39" t="e" cm="1">
        <f t="array" aca="1" ref="L6" ca="1">IF(AND(INDIRECT(ATTR_CERT_TAB_TARGET&amp;"!CERT_MEMBER_REPRESENTATIVE_NAME")&lt;&gt;"",INDIRECT(ATTR_CERT_TAB_TARGET&amp;"!CERT_MEMBER_REPRESENTATIVE_TITLE")&lt;&gt;"",INDIRECT(ATTR_CERT_TAB_TARGET&amp;"!CERT_MEMBER_REPRESENTATIVE_EMAIL")&lt;&gt;"",INDIRECT(ATTR_CERT_TAB_TARGET&amp;"!CERT_DATE")&lt;&gt;"",MEMBER_NAME&lt;&gt;""),"Yes","No")</f>
        <v>#REF!</v>
      </c>
      <c r="M6" s="39" t="e" cm="1">
        <f t="array" aca="1" ref="M6" ca="1">IF(INDIRECT(ATTR_CERT_TAB_TARGET&amp;"!CERT_MEMBER_REPRESENTATIVE_NAME")&lt;&gt;"",INDIRECT(ATTR_CERT_TAB_TARGET&amp;"!CERT_MEMBER_REPRESENTATIVE_NAME"),"")</f>
        <v>#REF!</v>
      </c>
      <c r="N6" s="40" t="e" cm="1">
        <f t="array" aca="1" ref="N6" ca="1">IF(INDIRECT(ATTR_CERT_TAB_TARGET&amp;"!CERT_DATE")&lt;&gt;"",INDIRECT(ATTR_CERT_TAB_TARGET&amp;"!CERT_DATE"),"")</f>
        <v>#REF!</v>
      </c>
      <c r="O6" s="39" t="e">
        <f ca="1">IF(AND(L6="Yes",COUNTIF(TBL_APP_LOANPOOL[REC_STATUS_CODE],1)&gt;0,COUNTIF(TBL_APP_LOANPOOL[REC_STATUS_CODE],"&lt;1")=0),"Yes","No")</f>
        <v>#REF!</v>
      </c>
    </row>
    <row r="7" spans="1:21" ht="12" customHeight="1" x14ac:dyDescent="0.2"/>
    <row r="8" spans="1:21" ht="20.100000000000001" customHeight="1" x14ac:dyDescent="0.2">
      <c r="A8" s="28"/>
      <c r="B8" s="33" t="s">
        <v>5470</v>
      </c>
      <c r="C8" s="29"/>
      <c r="D8" s="29"/>
      <c r="E8" s="28"/>
      <c r="F8" s="28"/>
      <c r="G8" s="28"/>
      <c r="H8" s="28"/>
      <c r="I8" s="28"/>
      <c r="J8" s="28"/>
      <c r="K8" s="28"/>
      <c r="L8" s="28"/>
      <c r="M8" s="28"/>
      <c r="N8" s="28"/>
      <c r="O8" s="28"/>
      <c r="P8" s="28"/>
      <c r="Q8" s="28"/>
      <c r="R8" s="30"/>
      <c r="S8" s="30"/>
      <c r="T8" s="30"/>
      <c r="U8" s="30"/>
    </row>
    <row r="9" spans="1:21" s="50" customFormat="1" ht="17.25" customHeight="1" x14ac:dyDescent="0.2">
      <c r="A9" s="46"/>
      <c r="B9" s="47" t="s">
        <v>5449</v>
      </c>
      <c r="C9" s="46"/>
      <c r="D9" s="46"/>
      <c r="E9" s="48">
        <v>0</v>
      </c>
      <c r="F9" s="49" t="s">
        <v>5448</v>
      </c>
      <c r="G9" s="48">
        <v>-1</v>
      </c>
      <c r="H9" s="49" t="s">
        <v>5437</v>
      </c>
      <c r="I9" s="46"/>
      <c r="J9" s="46"/>
      <c r="K9" s="46"/>
      <c r="L9" s="46"/>
      <c r="M9" s="46"/>
      <c r="N9" s="46"/>
      <c r="O9" s="46"/>
      <c r="P9" s="46"/>
      <c r="Q9" s="46"/>
      <c r="R9" s="46"/>
      <c r="S9" s="46"/>
      <c r="T9" s="46"/>
      <c r="U9" s="46"/>
    </row>
    <row r="10" spans="1:21" ht="7.5" customHeight="1" x14ac:dyDescent="0.2"/>
    <row r="11" spans="1:21" s="50" customFormat="1" ht="19.5" customHeight="1" x14ac:dyDescent="0.2">
      <c r="D11" s="128" t="s">
        <v>5508</v>
      </c>
      <c r="E11" s="128"/>
      <c r="F11" s="128"/>
      <c r="G11" s="128"/>
      <c r="H11" s="128"/>
      <c r="I11" s="128"/>
      <c r="J11" s="128"/>
      <c r="K11" s="129"/>
      <c r="L11" s="127" t="s">
        <v>5469</v>
      </c>
      <c r="M11" s="128"/>
      <c r="N11" s="128"/>
      <c r="O11" s="129"/>
      <c r="P11" s="120" t="s">
        <v>5546</v>
      </c>
      <c r="Q11" s="120"/>
    </row>
    <row r="12" spans="1:21" s="50" customFormat="1" ht="12.95" customHeight="1" x14ac:dyDescent="0.2">
      <c r="B12" s="115" t="s">
        <v>5433</v>
      </c>
      <c r="C12" s="115" t="s">
        <v>5434</v>
      </c>
      <c r="D12" s="117" t="s">
        <v>5536</v>
      </c>
      <c r="E12" s="117" t="s">
        <v>5537</v>
      </c>
      <c r="F12" s="117" t="s">
        <v>5538</v>
      </c>
      <c r="G12" s="117" t="s">
        <v>5539</v>
      </c>
      <c r="H12" s="117" t="s">
        <v>5540</v>
      </c>
      <c r="I12" s="119" t="s">
        <v>5541</v>
      </c>
      <c r="J12" s="119" t="s">
        <v>5532</v>
      </c>
      <c r="K12" s="119" t="str">
        <f>ATTR_UNITS_TYPE_LOAN_TITLE&amp;" *"</f>
        <v xml:space="preserve"> *</v>
      </c>
      <c r="L12" s="119" t="s">
        <v>5542</v>
      </c>
      <c r="M12" s="119" t="s">
        <v>5543</v>
      </c>
      <c r="N12" s="119" t="s">
        <v>5544</v>
      </c>
      <c r="O12" s="119" t="s">
        <v>5545</v>
      </c>
      <c r="P12" s="119" t="s">
        <v>5547</v>
      </c>
      <c r="Q12" s="119" t="s">
        <v>5549</v>
      </c>
    </row>
    <row r="13" spans="1:21" s="50" customFormat="1" ht="12.95" customHeight="1" x14ac:dyDescent="0.2">
      <c r="B13" s="116"/>
      <c r="C13" s="116"/>
      <c r="D13" s="118"/>
      <c r="E13" s="118"/>
      <c r="F13" s="118"/>
      <c r="G13" s="118"/>
      <c r="H13" s="118"/>
      <c r="I13" s="117"/>
      <c r="J13" s="117"/>
      <c r="K13" s="117"/>
      <c r="L13" s="117"/>
      <c r="M13" s="117"/>
      <c r="N13" s="117"/>
      <c r="O13" s="117"/>
      <c r="P13" s="119"/>
      <c r="Q13" s="119"/>
    </row>
    <row r="14" spans="1:21" s="51" customFormat="1" ht="26.1" customHeight="1" thickBot="1" x14ac:dyDescent="0.3">
      <c r="B14" s="52">
        <v>1</v>
      </c>
      <c r="C14" s="53" t="s">
        <v>5432</v>
      </c>
      <c r="D14" s="54" t="s">
        <v>5467</v>
      </c>
      <c r="E14" s="55">
        <f>CONFIG_LOAN_MIN_SETTLEMENT_DATE</f>
        <v>46023</v>
      </c>
      <c r="F14" s="56">
        <v>450000</v>
      </c>
      <c r="G14" s="57">
        <v>0.03</v>
      </c>
      <c r="H14" s="58" t="s">
        <v>5373</v>
      </c>
      <c r="I14" s="58" t="s">
        <v>5471</v>
      </c>
      <c r="J14" s="58" t="s">
        <v>5533</v>
      </c>
      <c r="K14" s="59">
        <v>1</v>
      </c>
      <c r="L14" s="58" t="s">
        <v>5442</v>
      </c>
      <c r="M14" s="59" t="s">
        <v>19</v>
      </c>
      <c r="N14" s="59">
        <v>10590</v>
      </c>
      <c r="O14" s="58" t="s">
        <v>3207</v>
      </c>
      <c r="P14" s="59" t="s">
        <v>5378</v>
      </c>
      <c r="Q14" s="59">
        <v>10</v>
      </c>
      <c r="R14" s="112" t="s">
        <v>5430</v>
      </c>
      <c r="S14" s="113"/>
      <c r="T14" s="114"/>
    </row>
    <row r="15" spans="1:21" s="50" customFormat="1" ht="12.75" hidden="1" thickTop="1" x14ac:dyDescent="0.2">
      <c r="B15" s="60" t="s">
        <v>5420</v>
      </c>
      <c r="C15" s="61" t="s">
        <v>5431</v>
      </c>
      <c r="D15" s="61" t="s">
        <v>5507</v>
      </c>
      <c r="E15" s="61" t="s">
        <v>5421</v>
      </c>
      <c r="F15" s="61" t="s">
        <v>5422</v>
      </c>
      <c r="G15" s="61" t="s">
        <v>5478</v>
      </c>
      <c r="H15" s="61" t="s">
        <v>5375</v>
      </c>
      <c r="I15" s="61" t="s">
        <v>5521</v>
      </c>
      <c r="J15" s="61" t="s">
        <v>5534</v>
      </c>
      <c r="K15" s="61" t="s">
        <v>5535</v>
      </c>
      <c r="L15" s="61" t="s">
        <v>5423</v>
      </c>
      <c r="M15" s="61" t="s">
        <v>5424</v>
      </c>
      <c r="N15" s="61" t="s">
        <v>5425</v>
      </c>
      <c r="O15" s="61" t="s">
        <v>5426</v>
      </c>
      <c r="P15" s="61" t="s">
        <v>5548</v>
      </c>
      <c r="Q15" s="61" t="s">
        <v>5550</v>
      </c>
      <c r="R15" s="61" t="s">
        <v>5427</v>
      </c>
      <c r="S15" s="61" t="s">
        <v>5428</v>
      </c>
      <c r="T15" s="62" t="s">
        <v>5429</v>
      </c>
    </row>
    <row r="16" spans="1:21" s="51" customFormat="1" ht="26.25" customHeight="1" thickTop="1" x14ac:dyDescent="0.25">
      <c r="B16" s="63" t="str">
        <f>IF(TBL_APP_LOANPOOL[[#This Row],[RECORD_STARTED]],IF(TBL_APP_LOANPOOL[[#This Row],[ERROR_COUNT]]&gt;0,-1,IF(TBL_APP_LOANPOOL[[#This Row],[REQ_FIELDS_POPULATED]],1,0)),"")</f>
        <v/>
      </c>
      <c r="C16" s="64">
        <f>ROW()-ROW(TBL_APP_LOANPOOL[[#Headers],[ROW_ID]])</f>
        <v>1</v>
      </c>
      <c r="D16" s="65"/>
      <c r="E16" s="66"/>
      <c r="F16" s="67"/>
      <c r="G16" s="68"/>
      <c r="H16" s="70"/>
      <c r="I16" s="70"/>
      <c r="J16" s="70"/>
      <c r="K16" s="95"/>
      <c r="L16" s="71"/>
      <c r="M16" s="65"/>
      <c r="N16" s="72"/>
      <c r="O16" s="69"/>
      <c r="P16" s="65"/>
      <c r="Q16" s="65"/>
      <c r="R16" s="73"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6" s="73"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6" s="74">
        <f>SUM(
IF(AND(ATTR_PROG_CODE="HDA",UPPER(TBL_APP_LOANPOOL[[#This Row],[LOAN_TYPE]])&lt;&gt;RANGE_LOOKUP_LOANSEC_TYPE_HDA,TBL_APP_LOANPOOL[[#This Row],[LOAN_TYPE]]&lt;&gt;""),1,0),
IF(AND(UPPER(TBL_APP_LOANPOOL[[#This Row],[CREATE_RETAIN_JOBS_FLAG]])&lt;&gt;"YES",TBL_APP_LOANPOOL[[#This Row],[CREATE_RETAIN_JOBS_COUNT]]&lt;&gt;""),1,0)
)</f>
        <v>0</v>
      </c>
    </row>
    <row r="17" spans="2:20" s="50" customFormat="1" ht="26.25" customHeight="1" x14ac:dyDescent="0.2">
      <c r="B17" s="75" t="str">
        <f>IF(TBL_APP_LOANPOOL[[#This Row],[RECORD_STARTED]],IF(TBL_APP_LOANPOOL[[#This Row],[ERROR_COUNT]]&gt;0,-1,IF(TBL_APP_LOANPOOL[[#This Row],[REQ_FIELDS_POPULATED]],1,0)),"")</f>
        <v/>
      </c>
      <c r="C17" s="64">
        <f>ROW()-ROW(TBL_APP_LOANPOOL[[#Headers],[ROW_ID]])</f>
        <v>2</v>
      </c>
      <c r="D17" s="65"/>
      <c r="E17" s="66"/>
      <c r="F17" s="76"/>
      <c r="G17" s="68"/>
      <c r="H17" s="70"/>
      <c r="I17" s="77"/>
      <c r="J17" s="77"/>
      <c r="K17" s="96"/>
      <c r="L17" s="71"/>
      <c r="M17" s="65"/>
      <c r="N17" s="72"/>
      <c r="O17" s="69"/>
      <c r="P17" s="65"/>
      <c r="Q17" s="65"/>
      <c r="R17" s="73"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7" s="73"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7" s="74">
        <f>SUM(
IF(AND(ATTR_PROG_CODE="HDA",UPPER(TBL_APP_LOANPOOL[[#This Row],[LOAN_TYPE]])&lt;&gt;RANGE_LOOKUP_LOANSEC_TYPE_HDA,TBL_APP_LOANPOOL[[#This Row],[LOAN_TYPE]]&lt;&gt;""),1,0),
IF(AND(UPPER(TBL_APP_LOANPOOL[[#This Row],[CREATE_RETAIN_JOBS_FLAG]])&lt;&gt;"YES",TBL_APP_LOANPOOL[[#This Row],[CREATE_RETAIN_JOBS_COUNT]]&lt;&gt;""),1,0)
)</f>
        <v>0</v>
      </c>
    </row>
    <row r="18" spans="2:20" s="50" customFormat="1" ht="26.25" customHeight="1" x14ac:dyDescent="0.2">
      <c r="B18" s="75" t="str">
        <f>IF(TBL_APP_LOANPOOL[[#This Row],[RECORD_STARTED]],IF(TBL_APP_LOANPOOL[[#This Row],[ERROR_COUNT]]&gt;0,-1,IF(TBL_APP_LOANPOOL[[#This Row],[REQ_FIELDS_POPULATED]],1,0)),"")</f>
        <v/>
      </c>
      <c r="C18" s="64">
        <f>ROW()-ROW(TBL_APP_LOANPOOL[[#Headers],[ROW_ID]])</f>
        <v>3</v>
      </c>
      <c r="D18" s="65"/>
      <c r="E18" s="66"/>
      <c r="F18" s="76"/>
      <c r="G18" s="68"/>
      <c r="H18" s="70"/>
      <c r="I18" s="77"/>
      <c r="J18" s="77"/>
      <c r="K18" s="96"/>
      <c r="L18" s="71"/>
      <c r="M18" s="65"/>
      <c r="N18" s="72"/>
      <c r="O18" s="69"/>
      <c r="P18" s="65"/>
      <c r="Q18" s="65"/>
      <c r="R18" s="73"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8" s="73"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8" s="74">
        <f>SUM(
IF(AND(ATTR_PROG_CODE="HDA",UPPER(TBL_APP_LOANPOOL[[#This Row],[LOAN_TYPE]])&lt;&gt;RANGE_LOOKUP_LOANSEC_TYPE_HDA,TBL_APP_LOANPOOL[[#This Row],[LOAN_TYPE]]&lt;&gt;""),1,0),
IF(AND(UPPER(TBL_APP_LOANPOOL[[#This Row],[CREATE_RETAIN_JOBS_FLAG]])&lt;&gt;"YES",TBL_APP_LOANPOOL[[#This Row],[CREATE_RETAIN_JOBS_COUNT]]&lt;&gt;""),1,0)
)</f>
        <v>0</v>
      </c>
    </row>
    <row r="19" spans="2:20" s="50" customFormat="1" ht="26.25" customHeight="1" x14ac:dyDescent="0.2">
      <c r="B19" s="75" t="str">
        <f>IF(TBL_APP_LOANPOOL[[#This Row],[RECORD_STARTED]],IF(TBL_APP_LOANPOOL[[#This Row],[ERROR_COUNT]]&gt;0,-1,IF(TBL_APP_LOANPOOL[[#This Row],[REQ_FIELDS_POPULATED]],1,0)),"")</f>
        <v/>
      </c>
      <c r="C19" s="64">
        <f>ROW()-ROW(TBL_APP_LOANPOOL[[#Headers],[ROW_ID]])</f>
        <v>4</v>
      </c>
      <c r="D19" s="65"/>
      <c r="E19" s="66"/>
      <c r="F19" s="76"/>
      <c r="G19" s="68"/>
      <c r="H19" s="70"/>
      <c r="I19" s="77"/>
      <c r="J19" s="77"/>
      <c r="K19" s="96"/>
      <c r="L19" s="71"/>
      <c r="M19" s="65"/>
      <c r="N19" s="72"/>
      <c r="O19" s="69"/>
      <c r="P19" s="65"/>
      <c r="Q19" s="65"/>
      <c r="R19" s="73"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9" s="73"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9" s="74">
        <f>SUM(
IF(AND(ATTR_PROG_CODE="HDA",UPPER(TBL_APP_LOANPOOL[[#This Row],[LOAN_TYPE]])&lt;&gt;RANGE_LOOKUP_LOANSEC_TYPE_HDA,TBL_APP_LOANPOOL[[#This Row],[LOAN_TYPE]]&lt;&gt;""),1,0),
IF(AND(UPPER(TBL_APP_LOANPOOL[[#This Row],[CREATE_RETAIN_JOBS_FLAG]])&lt;&gt;"YES",TBL_APP_LOANPOOL[[#This Row],[CREATE_RETAIN_JOBS_COUNT]]&lt;&gt;""),1,0)
)</f>
        <v>0</v>
      </c>
    </row>
    <row r="20" spans="2:20" s="50" customFormat="1" ht="26.25" customHeight="1" x14ac:dyDescent="0.2">
      <c r="B20" s="75" t="str">
        <f>IF(TBL_APP_LOANPOOL[[#This Row],[RECORD_STARTED]],IF(TBL_APP_LOANPOOL[[#This Row],[ERROR_COUNT]]&gt;0,-1,IF(TBL_APP_LOANPOOL[[#This Row],[REQ_FIELDS_POPULATED]],1,0)),"")</f>
        <v/>
      </c>
      <c r="C20" s="64">
        <f>ROW()-ROW(TBL_APP_LOANPOOL[[#Headers],[ROW_ID]])</f>
        <v>5</v>
      </c>
      <c r="D20" s="65"/>
      <c r="E20" s="66"/>
      <c r="F20" s="76"/>
      <c r="G20" s="68"/>
      <c r="H20" s="70"/>
      <c r="I20" s="77"/>
      <c r="J20" s="77"/>
      <c r="K20" s="96"/>
      <c r="L20" s="71"/>
      <c r="M20" s="65"/>
      <c r="N20" s="72"/>
      <c r="O20" s="69"/>
      <c r="P20" s="65"/>
      <c r="Q20" s="65"/>
      <c r="R20" s="73"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0" s="73"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0" s="74">
        <f>SUM(
IF(AND(ATTR_PROG_CODE="HDA",UPPER(TBL_APP_LOANPOOL[[#This Row],[LOAN_TYPE]])&lt;&gt;RANGE_LOOKUP_LOANSEC_TYPE_HDA,TBL_APP_LOANPOOL[[#This Row],[LOAN_TYPE]]&lt;&gt;""),1,0),
IF(AND(UPPER(TBL_APP_LOANPOOL[[#This Row],[CREATE_RETAIN_JOBS_FLAG]])&lt;&gt;"YES",TBL_APP_LOANPOOL[[#This Row],[CREATE_RETAIN_JOBS_COUNT]]&lt;&gt;""),1,0)
)</f>
        <v>0</v>
      </c>
    </row>
    <row r="21" spans="2:20" s="50" customFormat="1" ht="26.25" customHeight="1" x14ac:dyDescent="0.2">
      <c r="B21" s="75" t="str">
        <f>IF(TBL_APP_LOANPOOL[[#This Row],[RECORD_STARTED]],IF(TBL_APP_LOANPOOL[[#This Row],[ERROR_COUNT]]&gt;0,-1,IF(TBL_APP_LOANPOOL[[#This Row],[REQ_FIELDS_POPULATED]],1,0)),"")</f>
        <v/>
      </c>
      <c r="C21" s="64">
        <f>ROW()-ROW(TBL_APP_LOANPOOL[[#Headers],[ROW_ID]])</f>
        <v>6</v>
      </c>
      <c r="D21" s="65"/>
      <c r="E21" s="66"/>
      <c r="F21" s="76"/>
      <c r="G21" s="68"/>
      <c r="H21" s="70"/>
      <c r="I21" s="77"/>
      <c r="J21" s="77"/>
      <c r="K21" s="96"/>
      <c r="L21" s="71"/>
      <c r="M21" s="65"/>
      <c r="N21" s="72"/>
      <c r="O21" s="69"/>
      <c r="P21" s="65"/>
      <c r="Q21" s="65"/>
      <c r="R21" s="73"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1" s="73"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1" s="74">
        <f>SUM(
IF(AND(ATTR_PROG_CODE="HDA",UPPER(TBL_APP_LOANPOOL[[#This Row],[LOAN_TYPE]])&lt;&gt;RANGE_LOOKUP_LOANSEC_TYPE_HDA,TBL_APP_LOANPOOL[[#This Row],[LOAN_TYPE]]&lt;&gt;""),1,0),
IF(AND(UPPER(TBL_APP_LOANPOOL[[#This Row],[CREATE_RETAIN_JOBS_FLAG]])&lt;&gt;"YES",TBL_APP_LOANPOOL[[#This Row],[CREATE_RETAIN_JOBS_COUNT]]&lt;&gt;""),1,0)
)</f>
        <v>0</v>
      </c>
    </row>
    <row r="22" spans="2:20" s="50" customFormat="1" ht="26.25" customHeight="1" x14ac:dyDescent="0.2">
      <c r="B22" s="75" t="str">
        <f>IF(TBL_APP_LOANPOOL[[#This Row],[RECORD_STARTED]],IF(TBL_APP_LOANPOOL[[#This Row],[ERROR_COUNT]]&gt;0,-1,IF(TBL_APP_LOANPOOL[[#This Row],[REQ_FIELDS_POPULATED]],1,0)),"")</f>
        <v/>
      </c>
      <c r="C22" s="64">
        <f>ROW()-ROW(TBL_APP_LOANPOOL[[#Headers],[ROW_ID]])</f>
        <v>7</v>
      </c>
      <c r="D22" s="65"/>
      <c r="E22" s="66"/>
      <c r="F22" s="76"/>
      <c r="G22" s="68"/>
      <c r="H22" s="70"/>
      <c r="I22" s="77"/>
      <c r="J22" s="77"/>
      <c r="K22" s="96"/>
      <c r="L22" s="71"/>
      <c r="M22" s="65"/>
      <c r="N22" s="72"/>
      <c r="O22" s="69"/>
      <c r="P22" s="65"/>
      <c r="Q22" s="65"/>
      <c r="R22" s="73"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2" s="73"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2" s="74">
        <f>SUM(
IF(AND(ATTR_PROG_CODE="HDA",UPPER(TBL_APP_LOANPOOL[[#This Row],[LOAN_TYPE]])&lt;&gt;RANGE_LOOKUP_LOANSEC_TYPE_HDA,TBL_APP_LOANPOOL[[#This Row],[LOAN_TYPE]]&lt;&gt;""),1,0),
IF(AND(UPPER(TBL_APP_LOANPOOL[[#This Row],[CREATE_RETAIN_JOBS_FLAG]])&lt;&gt;"YES",TBL_APP_LOANPOOL[[#This Row],[CREATE_RETAIN_JOBS_COUNT]]&lt;&gt;""),1,0)
)</f>
        <v>0</v>
      </c>
    </row>
    <row r="23" spans="2:20" s="50" customFormat="1" ht="26.25" customHeight="1" x14ac:dyDescent="0.2">
      <c r="B23" s="75" t="str">
        <f>IF(TBL_APP_LOANPOOL[[#This Row],[RECORD_STARTED]],IF(TBL_APP_LOANPOOL[[#This Row],[ERROR_COUNT]]&gt;0,-1,IF(TBL_APP_LOANPOOL[[#This Row],[REQ_FIELDS_POPULATED]],1,0)),"")</f>
        <v/>
      </c>
      <c r="C23" s="64">
        <f>ROW()-ROW(TBL_APP_LOANPOOL[[#Headers],[ROW_ID]])</f>
        <v>8</v>
      </c>
      <c r="D23" s="65"/>
      <c r="E23" s="66"/>
      <c r="F23" s="76"/>
      <c r="G23" s="68"/>
      <c r="H23" s="70"/>
      <c r="I23" s="77"/>
      <c r="J23" s="77"/>
      <c r="K23" s="96"/>
      <c r="L23" s="71"/>
      <c r="M23" s="65"/>
      <c r="N23" s="72"/>
      <c r="O23" s="69"/>
      <c r="P23" s="65"/>
      <c r="Q23" s="65"/>
      <c r="R23" s="73"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3" s="73"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3" s="74">
        <f>SUM(
IF(AND(ATTR_PROG_CODE="HDA",UPPER(TBL_APP_LOANPOOL[[#This Row],[LOAN_TYPE]])&lt;&gt;RANGE_LOOKUP_LOANSEC_TYPE_HDA,TBL_APP_LOANPOOL[[#This Row],[LOAN_TYPE]]&lt;&gt;""),1,0),
IF(AND(UPPER(TBL_APP_LOANPOOL[[#This Row],[CREATE_RETAIN_JOBS_FLAG]])&lt;&gt;"YES",TBL_APP_LOANPOOL[[#This Row],[CREATE_RETAIN_JOBS_COUNT]]&lt;&gt;""),1,0)
)</f>
        <v>0</v>
      </c>
    </row>
    <row r="24" spans="2:20" s="50" customFormat="1" ht="26.25" customHeight="1" x14ac:dyDescent="0.2">
      <c r="B24" s="75" t="str">
        <f>IF(TBL_APP_LOANPOOL[[#This Row],[RECORD_STARTED]],IF(TBL_APP_LOANPOOL[[#This Row],[ERROR_COUNT]]&gt;0,-1,IF(TBL_APP_LOANPOOL[[#This Row],[REQ_FIELDS_POPULATED]],1,0)),"")</f>
        <v/>
      </c>
      <c r="C24" s="64">
        <f>ROW()-ROW(TBL_APP_LOANPOOL[[#Headers],[ROW_ID]])</f>
        <v>9</v>
      </c>
      <c r="D24" s="65"/>
      <c r="E24" s="66"/>
      <c r="F24" s="76"/>
      <c r="G24" s="68"/>
      <c r="H24" s="70"/>
      <c r="I24" s="77"/>
      <c r="J24" s="77"/>
      <c r="K24" s="96"/>
      <c r="L24" s="71"/>
      <c r="M24" s="65"/>
      <c r="N24" s="72"/>
      <c r="O24" s="69"/>
      <c r="P24" s="65"/>
      <c r="Q24" s="65"/>
      <c r="R24" s="73"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4" s="73"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4" s="74">
        <f>SUM(
IF(AND(ATTR_PROG_CODE="HDA",UPPER(TBL_APP_LOANPOOL[[#This Row],[LOAN_TYPE]])&lt;&gt;RANGE_LOOKUP_LOANSEC_TYPE_HDA,TBL_APP_LOANPOOL[[#This Row],[LOAN_TYPE]]&lt;&gt;""),1,0),
IF(AND(UPPER(TBL_APP_LOANPOOL[[#This Row],[CREATE_RETAIN_JOBS_FLAG]])&lt;&gt;"YES",TBL_APP_LOANPOOL[[#This Row],[CREATE_RETAIN_JOBS_COUNT]]&lt;&gt;""),1,0)
)</f>
        <v>0</v>
      </c>
    </row>
    <row r="25" spans="2:20" s="50" customFormat="1" ht="26.25" customHeight="1" x14ac:dyDescent="0.2">
      <c r="B25" s="75" t="str">
        <f>IF(TBL_APP_LOANPOOL[[#This Row],[RECORD_STARTED]],IF(TBL_APP_LOANPOOL[[#This Row],[ERROR_COUNT]]&gt;0,-1,IF(TBL_APP_LOANPOOL[[#This Row],[REQ_FIELDS_POPULATED]],1,0)),"")</f>
        <v/>
      </c>
      <c r="C25" s="64">
        <f>ROW()-ROW(TBL_APP_LOANPOOL[[#Headers],[ROW_ID]])</f>
        <v>10</v>
      </c>
      <c r="D25" s="65"/>
      <c r="E25" s="66"/>
      <c r="F25" s="76"/>
      <c r="G25" s="68"/>
      <c r="H25" s="70"/>
      <c r="I25" s="77"/>
      <c r="J25" s="77"/>
      <c r="K25" s="96"/>
      <c r="L25" s="71"/>
      <c r="M25" s="65"/>
      <c r="N25" s="72"/>
      <c r="O25" s="69"/>
      <c r="P25" s="65"/>
      <c r="Q25" s="65"/>
      <c r="R25" s="73"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5" s="73"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5" s="74">
        <f>SUM(
IF(AND(ATTR_PROG_CODE="HDA",UPPER(TBL_APP_LOANPOOL[[#This Row],[LOAN_TYPE]])&lt;&gt;RANGE_LOOKUP_LOANSEC_TYPE_HDA,TBL_APP_LOANPOOL[[#This Row],[LOAN_TYPE]]&lt;&gt;""),1,0),
IF(AND(UPPER(TBL_APP_LOANPOOL[[#This Row],[CREATE_RETAIN_JOBS_FLAG]])&lt;&gt;"YES",TBL_APP_LOANPOOL[[#This Row],[CREATE_RETAIN_JOBS_COUNT]]&lt;&gt;""),1,0)
)</f>
        <v>0</v>
      </c>
    </row>
    <row r="26" spans="2:20" s="50" customFormat="1" ht="26.25" customHeight="1" x14ac:dyDescent="0.2">
      <c r="B26" s="75" t="str">
        <f>IF(TBL_APP_LOANPOOL[[#This Row],[RECORD_STARTED]],IF(TBL_APP_LOANPOOL[[#This Row],[ERROR_COUNT]]&gt;0,-1,IF(TBL_APP_LOANPOOL[[#This Row],[REQ_FIELDS_POPULATED]],1,0)),"")</f>
        <v/>
      </c>
      <c r="C26" s="64">
        <f>ROW()-ROW(TBL_APP_LOANPOOL[[#Headers],[ROW_ID]])</f>
        <v>11</v>
      </c>
      <c r="D26" s="65"/>
      <c r="E26" s="66"/>
      <c r="F26" s="76"/>
      <c r="G26" s="68"/>
      <c r="H26" s="70"/>
      <c r="I26" s="77"/>
      <c r="J26" s="77"/>
      <c r="K26" s="96"/>
      <c r="L26" s="71"/>
      <c r="M26" s="65"/>
      <c r="N26" s="72"/>
      <c r="O26" s="69"/>
      <c r="P26" s="65"/>
      <c r="Q26" s="65"/>
      <c r="R26" s="73"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6" s="73"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6" s="74">
        <f>SUM(
IF(AND(ATTR_PROG_CODE="HDA",UPPER(TBL_APP_LOANPOOL[[#This Row],[LOAN_TYPE]])&lt;&gt;RANGE_LOOKUP_LOANSEC_TYPE_HDA,TBL_APP_LOANPOOL[[#This Row],[LOAN_TYPE]]&lt;&gt;""),1,0),
IF(AND(UPPER(TBL_APP_LOANPOOL[[#This Row],[CREATE_RETAIN_JOBS_FLAG]])&lt;&gt;"YES",TBL_APP_LOANPOOL[[#This Row],[CREATE_RETAIN_JOBS_COUNT]]&lt;&gt;""),1,0)
)</f>
        <v>0</v>
      </c>
    </row>
    <row r="27" spans="2:20" s="50" customFormat="1" ht="26.25" customHeight="1" x14ac:dyDescent="0.2">
      <c r="B27" s="75" t="str">
        <f>IF(TBL_APP_LOANPOOL[[#This Row],[RECORD_STARTED]],IF(TBL_APP_LOANPOOL[[#This Row],[ERROR_COUNT]]&gt;0,-1,IF(TBL_APP_LOANPOOL[[#This Row],[REQ_FIELDS_POPULATED]],1,0)),"")</f>
        <v/>
      </c>
      <c r="C27" s="64">
        <f>ROW()-ROW(TBL_APP_LOANPOOL[[#Headers],[ROW_ID]])</f>
        <v>12</v>
      </c>
      <c r="D27" s="65"/>
      <c r="E27" s="66"/>
      <c r="F27" s="76"/>
      <c r="G27" s="68"/>
      <c r="H27" s="70"/>
      <c r="I27" s="77"/>
      <c r="J27" s="77"/>
      <c r="K27" s="96"/>
      <c r="L27" s="71"/>
      <c r="M27" s="65"/>
      <c r="N27" s="72"/>
      <c r="O27" s="69"/>
      <c r="P27" s="65"/>
      <c r="Q27" s="65"/>
      <c r="R27" s="73"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7" s="73"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7" s="74">
        <f>SUM(
IF(AND(ATTR_PROG_CODE="HDA",UPPER(TBL_APP_LOANPOOL[[#This Row],[LOAN_TYPE]])&lt;&gt;RANGE_LOOKUP_LOANSEC_TYPE_HDA,TBL_APP_LOANPOOL[[#This Row],[LOAN_TYPE]]&lt;&gt;""),1,0),
IF(AND(UPPER(TBL_APP_LOANPOOL[[#This Row],[CREATE_RETAIN_JOBS_FLAG]])&lt;&gt;"YES",TBL_APP_LOANPOOL[[#This Row],[CREATE_RETAIN_JOBS_COUNT]]&lt;&gt;""),1,0)
)</f>
        <v>0</v>
      </c>
    </row>
    <row r="28" spans="2:20" s="50" customFormat="1" ht="26.25" customHeight="1" x14ac:dyDescent="0.2">
      <c r="B28" s="75" t="str">
        <f>IF(TBL_APP_LOANPOOL[[#This Row],[RECORD_STARTED]],IF(TBL_APP_LOANPOOL[[#This Row],[ERROR_COUNT]]&gt;0,-1,IF(TBL_APP_LOANPOOL[[#This Row],[REQ_FIELDS_POPULATED]],1,0)),"")</f>
        <v/>
      </c>
      <c r="C28" s="64">
        <f>ROW()-ROW(TBL_APP_LOANPOOL[[#Headers],[ROW_ID]])</f>
        <v>13</v>
      </c>
      <c r="D28" s="65"/>
      <c r="E28" s="66"/>
      <c r="F28" s="76"/>
      <c r="G28" s="68"/>
      <c r="H28" s="70"/>
      <c r="I28" s="77"/>
      <c r="J28" s="77"/>
      <c r="K28" s="96"/>
      <c r="L28" s="71"/>
      <c r="M28" s="65"/>
      <c r="N28" s="72"/>
      <c r="O28" s="69"/>
      <c r="P28" s="65"/>
      <c r="Q28" s="65"/>
      <c r="R28" s="73"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8" s="73"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8" s="74">
        <f>SUM(
IF(AND(ATTR_PROG_CODE="HDA",UPPER(TBL_APP_LOANPOOL[[#This Row],[LOAN_TYPE]])&lt;&gt;RANGE_LOOKUP_LOANSEC_TYPE_HDA,TBL_APP_LOANPOOL[[#This Row],[LOAN_TYPE]]&lt;&gt;""),1,0),
IF(AND(UPPER(TBL_APP_LOANPOOL[[#This Row],[CREATE_RETAIN_JOBS_FLAG]])&lt;&gt;"YES",TBL_APP_LOANPOOL[[#This Row],[CREATE_RETAIN_JOBS_COUNT]]&lt;&gt;""),1,0)
)</f>
        <v>0</v>
      </c>
    </row>
    <row r="29" spans="2:20" s="50" customFormat="1" ht="26.25" customHeight="1" x14ac:dyDescent="0.2">
      <c r="B29" s="75" t="str">
        <f>IF(TBL_APP_LOANPOOL[[#This Row],[RECORD_STARTED]],IF(TBL_APP_LOANPOOL[[#This Row],[ERROR_COUNT]]&gt;0,-1,IF(TBL_APP_LOANPOOL[[#This Row],[REQ_FIELDS_POPULATED]],1,0)),"")</f>
        <v/>
      </c>
      <c r="C29" s="64">
        <f>ROW()-ROW(TBL_APP_LOANPOOL[[#Headers],[ROW_ID]])</f>
        <v>14</v>
      </c>
      <c r="D29" s="65"/>
      <c r="E29" s="66"/>
      <c r="F29" s="76"/>
      <c r="G29" s="68"/>
      <c r="H29" s="70"/>
      <c r="I29" s="77"/>
      <c r="J29" s="77"/>
      <c r="K29" s="96"/>
      <c r="L29" s="71"/>
      <c r="M29" s="65"/>
      <c r="N29" s="72"/>
      <c r="O29" s="69"/>
      <c r="P29" s="65"/>
      <c r="Q29" s="65"/>
      <c r="R29" s="73"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9" s="73"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9" s="74">
        <f>SUM(
IF(AND(ATTR_PROG_CODE="HDA",UPPER(TBL_APP_LOANPOOL[[#This Row],[LOAN_TYPE]])&lt;&gt;RANGE_LOOKUP_LOANSEC_TYPE_HDA,TBL_APP_LOANPOOL[[#This Row],[LOAN_TYPE]]&lt;&gt;""),1,0),
IF(AND(UPPER(TBL_APP_LOANPOOL[[#This Row],[CREATE_RETAIN_JOBS_FLAG]])&lt;&gt;"YES",TBL_APP_LOANPOOL[[#This Row],[CREATE_RETAIN_JOBS_COUNT]]&lt;&gt;""),1,0)
)</f>
        <v>0</v>
      </c>
    </row>
    <row r="30" spans="2:20" s="50" customFormat="1" ht="26.25" customHeight="1" x14ac:dyDescent="0.2">
      <c r="B30" s="63" t="str">
        <f>IF(TBL_APP_LOANPOOL[[#This Row],[RECORD_STARTED]],IF(TBL_APP_LOANPOOL[[#This Row],[ERROR_COUNT]]&gt;0,-1,IF(TBL_APP_LOANPOOL[[#This Row],[REQ_FIELDS_POPULATED]],1,0)),"")</f>
        <v/>
      </c>
      <c r="C30" s="39">
        <f>ROW()-ROW(TBL_APP_LOANPOOL[[#Headers],[ROW_ID]])</f>
        <v>15</v>
      </c>
      <c r="D30" s="78"/>
      <c r="E30" s="79"/>
      <c r="F30" s="80"/>
      <c r="G30" s="68"/>
      <c r="H30" s="99"/>
      <c r="I30" s="82"/>
      <c r="J30" s="82"/>
      <c r="K30" s="97"/>
      <c r="L30" s="83"/>
      <c r="M30" s="78"/>
      <c r="N30" s="84"/>
      <c r="O30" s="81"/>
      <c r="P30" s="78"/>
      <c r="Q30" s="78"/>
      <c r="R30"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30"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30" s="86">
        <f>SUM(
IF(AND(ATTR_PROG_CODE="HDA",UPPER(TBL_APP_LOANPOOL[[#This Row],[LOAN_TYPE]])&lt;&gt;RANGE_LOOKUP_LOANSEC_TYPE_HDA,TBL_APP_LOANPOOL[[#This Row],[LOAN_TYPE]]&lt;&gt;""),1,0),
IF(AND(UPPER(TBL_APP_LOANPOOL[[#This Row],[CREATE_RETAIN_JOBS_FLAG]])&lt;&gt;"YES",TBL_APP_LOANPOOL[[#This Row],[CREATE_RETAIN_JOBS_COUNT]]&lt;&gt;""),1,0)
)</f>
        <v>0</v>
      </c>
    </row>
    <row r="31" spans="2:20" s="50" customFormat="1" ht="26.25" customHeight="1" x14ac:dyDescent="0.2">
      <c r="B31" s="63" t="str">
        <f>IF(TBL_APP_LOANPOOL[[#This Row],[RECORD_STARTED]],IF(TBL_APP_LOANPOOL[[#This Row],[ERROR_COUNT]]&gt;0,-1,IF(TBL_APP_LOANPOOL[[#This Row],[REQ_FIELDS_POPULATED]],1,0)),"")</f>
        <v/>
      </c>
      <c r="C31" s="39">
        <f>ROW()-ROW(TBL_APP_LOANPOOL[[#Headers],[ROW_ID]])</f>
        <v>16</v>
      </c>
      <c r="D31" s="78"/>
      <c r="E31" s="79"/>
      <c r="F31" s="80"/>
      <c r="G31" s="68"/>
      <c r="H31" s="99"/>
      <c r="I31" s="82"/>
      <c r="J31" s="82"/>
      <c r="K31" s="97"/>
      <c r="L31" s="83"/>
      <c r="M31" s="78"/>
      <c r="N31" s="84"/>
      <c r="O31" s="81"/>
      <c r="P31" s="78"/>
      <c r="Q31" s="78"/>
      <c r="R31"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31"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31" s="86">
        <f>SUM(
IF(AND(ATTR_PROG_CODE="HDA",UPPER(TBL_APP_LOANPOOL[[#This Row],[LOAN_TYPE]])&lt;&gt;RANGE_LOOKUP_LOANSEC_TYPE_HDA,TBL_APP_LOANPOOL[[#This Row],[LOAN_TYPE]]&lt;&gt;""),1,0),
IF(AND(UPPER(TBL_APP_LOANPOOL[[#This Row],[CREATE_RETAIN_JOBS_FLAG]])&lt;&gt;"YES",TBL_APP_LOANPOOL[[#This Row],[CREATE_RETAIN_JOBS_COUNT]]&lt;&gt;""),1,0)
)</f>
        <v>0</v>
      </c>
    </row>
    <row r="32" spans="2:20" s="50" customFormat="1" ht="26.25" customHeight="1" x14ac:dyDescent="0.2">
      <c r="B32" s="63" t="str">
        <f>IF(TBL_APP_LOANPOOL[[#This Row],[RECORD_STARTED]],IF(TBL_APP_LOANPOOL[[#This Row],[ERROR_COUNT]]&gt;0,-1,IF(TBL_APP_LOANPOOL[[#This Row],[REQ_FIELDS_POPULATED]],1,0)),"")</f>
        <v/>
      </c>
      <c r="C32" s="39">
        <f>ROW()-ROW(TBL_APP_LOANPOOL[[#Headers],[ROW_ID]])</f>
        <v>17</v>
      </c>
      <c r="D32" s="78"/>
      <c r="E32" s="79"/>
      <c r="F32" s="80"/>
      <c r="G32" s="68"/>
      <c r="H32" s="99"/>
      <c r="I32" s="82"/>
      <c r="J32" s="82"/>
      <c r="K32" s="97"/>
      <c r="L32" s="83"/>
      <c r="M32" s="78"/>
      <c r="N32" s="84"/>
      <c r="O32" s="81"/>
      <c r="P32" s="78"/>
      <c r="Q32" s="78"/>
      <c r="R32"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32"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32" s="86">
        <f>SUM(
IF(AND(ATTR_PROG_CODE="HDA",UPPER(TBL_APP_LOANPOOL[[#This Row],[LOAN_TYPE]])&lt;&gt;RANGE_LOOKUP_LOANSEC_TYPE_HDA,TBL_APP_LOANPOOL[[#This Row],[LOAN_TYPE]]&lt;&gt;""),1,0),
IF(AND(UPPER(TBL_APP_LOANPOOL[[#This Row],[CREATE_RETAIN_JOBS_FLAG]])&lt;&gt;"YES",TBL_APP_LOANPOOL[[#This Row],[CREATE_RETAIN_JOBS_COUNT]]&lt;&gt;""),1,0)
)</f>
        <v>0</v>
      </c>
    </row>
    <row r="33" spans="2:20" s="50" customFormat="1" ht="26.25" customHeight="1" x14ac:dyDescent="0.2">
      <c r="B33" s="63" t="str">
        <f>IF(TBL_APP_LOANPOOL[[#This Row],[RECORD_STARTED]],IF(TBL_APP_LOANPOOL[[#This Row],[ERROR_COUNT]]&gt;0,-1,IF(TBL_APP_LOANPOOL[[#This Row],[REQ_FIELDS_POPULATED]],1,0)),"")</f>
        <v/>
      </c>
      <c r="C33" s="39">
        <f>ROW()-ROW(TBL_APP_LOANPOOL[[#Headers],[ROW_ID]])</f>
        <v>18</v>
      </c>
      <c r="D33" s="78"/>
      <c r="E33" s="79"/>
      <c r="F33" s="80"/>
      <c r="G33" s="68"/>
      <c r="H33" s="99"/>
      <c r="I33" s="82"/>
      <c r="J33" s="82"/>
      <c r="K33" s="97"/>
      <c r="L33" s="83"/>
      <c r="M33" s="78"/>
      <c r="N33" s="84"/>
      <c r="O33" s="81"/>
      <c r="P33" s="78"/>
      <c r="Q33" s="78"/>
      <c r="R33"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33"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33" s="86">
        <f>SUM(
IF(AND(ATTR_PROG_CODE="HDA",UPPER(TBL_APP_LOANPOOL[[#This Row],[LOAN_TYPE]])&lt;&gt;RANGE_LOOKUP_LOANSEC_TYPE_HDA,TBL_APP_LOANPOOL[[#This Row],[LOAN_TYPE]]&lt;&gt;""),1,0),
IF(AND(UPPER(TBL_APP_LOANPOOL[[#This Row],[CREATE_RETAIN_JOBS_FLAG]])&lt;&gt;"YES",TBL_APP_LOANPOOL[[#This Row],[CREATE_RETAIN_JOBS_COUNT]]&lt;&gt;""),1,0)
)</f>
        <v>0</v>
      </c>
    </row>
    <row r="34" spans="2:20" s="50" customFormat="1" ht="26.25" customHeight="1" x14ac:dyDescent="0.2">
      <c r="B34" s="63" t="str">
        <f>IF(TBL_APP_LOANPOOL[[#This Row],[RECORD_STARTED]],IF(TBL_APP_LOANPOOL[[#This Row],[ERROR_COUNT]]&gt;0,-1,IF(TBL_APP_LOANPOOL[[#This Row],[REQ_FIELDS_POPULATED]],1,0)),"")</f>
        <v/>
      </c>
      <c r="C34" s="39">
        <f>ROW()-ROW(TBL_APP_LOANPOOL[[#Headers],[ROW_ID]])</f>
        <v>19</v>
      </c>
      <c r="D34" s="78"/>
      <c r="E34" s="79"/>
      <c r="F34" s="80"/>
      <c r="G34" s="68"/>
      <c r="H34" s="99"/>
      <c r="I34" s="82"/>
      <c r="J34" s="82"/>
      <c r="K34" s="97"/>
      <c r="L34" s="83"/>
      <c r="M34" s="78"/>
      <c r="N34" s="84"/>
      <c r="O34" s="81"/>
      <c r="P34" s="78"/>
      <c r="Q34" s="78"/>
      <c r="R34"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34"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34" s="86">
        <f>SUM(
IF(AND(ATTR_PROG_CODE="HDA",UPPER(TBL_APP_LOANPOOL[[#This Row],[LOAN_TYPE]])&lt;&gt;RANGE_LOOKUP_LOANSEC_TYPE_HDA,TBL_APP_LOANPOOL[[#This Row],[LOAN_TYPE]]&lt;&gt;""),1,0),
IF(AND(UPPER(TBL_APP_LOANPOOL[[#This Row],[CREATE_RETAIN_JOBS_FLAG]])&lt;&gt;"YES",TBL_APP_LOANPOOL[[#This Row],[CREATE_RETAIN_JOBS_COUNT]]&lt;&gt;""),1,0)
)</f>
        <v>0</v>
      </c>
    </row>
    <row r="35" spans="2:20" s="50" customFormat="1" ht="26.25" customHeight="1" x14ac:dyDescent="0.2">
      <c r="B35" s="63" t="str">
        <f>IF(TBL_APP_LOANPOOL[[#This Row],[RECORD_STARTED]],IF(TBL_APP_LOANPOOL[[#This Row],[ERROR_COUNT]]&gt;0,-1,IF(TBL_APP_LOANPOOL[[#This Row],[REQ_FIELDS_POPULATED]],1,0)),"")</f>
        <v/>
      </c>
      <c r="C35" s="39">
        <f>ROW()-ROW(TBL_APP_LOANPOOL[[#Headers],[ROW_ID]])</f>
        <v>20</v>
      </c>
      <c r="D35" s="78"/>
      <c r="E35" s="79"/>
      <c r="F35" s="80"/>
      <c r="G35" s="68"/>
      <c r="H35" s="99"/>
      <c r="I35" s="82"/>
      <c r="J35" s="82"/>
      <c r="K35" s="97"/>
      <c r="L35" s="83"/>
      <c r="M35" s="78"/>
      <c r="N35" s="84"/>
      <c r="O35" s="81"/>
      <c r="P35" s="78"/>
      <c r="Q35" s="78"/>
      <c r="R35"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35"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35" s="86">
        <f>SUM(
IF(AND(ATTR_PROG_CODE="HDA",UPPER(TBL_APP_LOANPOOL[[#This Row],[LOAN_TYPE]])&lt;&gt;RANGE_LOOKUP_LOANSEC_TYPE_HDA,TBL_APP_LOANPOOL[[#This Row],[LOAN_TYPE]]&lt;&gt;""),1,0),
IF(AND(UPPER(TBL_APP_LOANPOOL[[#This Row],[CREATE_RETAIN_JOBS_FLAG]])&lt;&gt;"YES",TBL_APP_LOANPOOL[[#This Row],[CREATE_RETAIN_JOBS_COUNT]]&lt;&gt;""),1,0)
)</f>
        <v>0</v>
      </c>
    </row>
    <row r="36" spans="2:20" s="50" customFormat="1" ht="26.25" customHeight="1" x14ac:dyDescent="0.2">
      <c r="B36" s="63" t="str">
        <f>IF(TBL_APP_LOANPOOL[[#This Row],[RECORD_STARTED]],IF(TBL_APP_LOANPOOL[[#This Row],[ERROR_COUNT]]&gt;0,-1,IF(TBL_APP_LOANPOOL[[#This Row],[REQ_FIELDS_POPULATED]],1,0)),"")</f>
        <v/>
      </c>
      <c r="C36" s="39">
        <f>ROW()-ROW(TBL_APP_LOANPOOL[[#Headers],[ROW_ID]])</f>
        <v>21</v>
      </c>
      <c r="D36" s="78"/>
      <c r="E36" s="79"/>
      <c r="F36" s="80"/>
      <c r="G36" s="68"/>
      <c r="H36" s="99"/>
      <c r="I36" s="82"/>
      <c r="J36" s="82"/>
      <c r="K36" s="97"/>
      <c r="L36" s="83"/>
      <c r="M36" s="78"/>
      <c r="N36" s="84"/>
      <c r="O36" s="81"/>
      <c r="P36" s="78"/>
      <c r="Q36" s="78"/>
      <c r="R36"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36"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36" s="86">
        <f>SUM(
IF(AND(ATTR_PROG_CODE="HDA",UPPER(TBL_APP_LOANPOOL[[#This Row],[LOAN_TYPE]])&lt;&gt;RANGE_LOOKUP_LOANSEC_TYPE_HDA,TBL_APP_LOANPOOL[[#This Row],[LOAN_TYPE]]&lt;&gt;""),1,0),
IF(AND(UPPER(TBL_APP_LOANPOOL[[#This Row],[CREATE_RETAIN_JOBS_FLAG]])&lt;&gt;"YES",TBL_APP_LOANPOOL[[#This Row],[CREATE_RETAIN_JOBS_COUNT]]&lt;&gt;""),1,0)
)</f>
        <v>0</v>
      </c>
    </row>
    <row r="37" spans="2:20" s="50" customFormat="1" ht="26.25" customHeight="1" x14ac:dyDescent="0.2">
      <c r="B37" s="63" t="str">
        <f>IF(TBL_APP_LOANPOOL[[#This Row],[RECORD_STARTED]],IF(TBL_APP_LOANPOOL[[#This Row],[ERROR_COUNT]]&gt;0,-1,IF(TBL_APP_LOANPOOL[[#This Row],[REQ_FIELDS_POPULATED]],1,0)),"")</f>
        <v/>
      </c>
      <c r="C37" s="39">
        <f>ROW()-ROW(TBL_APP_LOANPOOL[[#Headers],[ROW_ID]])</f>
        <v>22</v>
      </c>
      <c r="D37" s="78"/>
      <c r="E37" s="79"/>
      <c r="F37" s="80"/>
      <c r="G37" s="68"/>
      <c r="H37" s="99"/>
      <c r="I37" s="82"/>
      <c r="J37" s="82"/>
      <c r="K37" s="97"/>
      <c r="L37" s="83"/>
      <c r="M37" s="78"/>
      <c r="N37" s="84"/>
      <c r="O37" s="81"/>
      <c r="P37" s="78"/>
      <c r="Q37" s="78"/>
      <c r="R37"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37"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37" s="86">
        <f>SUM(
IF(AND(ATTR_PROG_CODE="HDA",UPPER(TBL_APP_LOANPOOL[[#This Row],[LOAN_TYPE]])&lt;&gt;RANGE_LOOKUP_LOANSEC_TYPE_HDA,TBL_APP_LOANPOOL[[#This Row],[LOAN_TYPE]]&lt;&gt;""),1,0),
IF(AND(UPPER(TBL_APP_LOANPOOL[[#This Row],[CREATE_RETAIN_JOBS_FLAG]])&lt;&gt;"YES",TBL_APP_LOANPOOL[[#This Row],[CREATE_RETAIN_JOBS_COUNT]]&lt;&gt;""),1,0)
)</f>
        <v>0</v>
      </c>
    </row>
    <row r="38" spans="2:20" s="50" customFormat="1" ht="26.25" customHeight="1" x14ac:dyDescent="0.2">
      <c r="B38" s="63" t="str">
        <f>IF(TBL_APP_LOANPOOL[[#This Row],[RECORD_STARTED]],IF(TBL_APP_LOANPOOL[[#This Row],[ERROR_COUNT]]&gt;0,-1,IF(TBL_APP_LOANPOOL[[#This Row],[REQ_FIELDS_POPULATED]],1,0)),"")</f>
        <v/>
      </c>
      <c r="C38" s="39">
        <f>ROW()-ROW(TBL_APP_LOANPOOL[[#Headers],[ROW_ID]])</f>
        <v>23</v>
      </c>
      <c r="D38" s="78"/>
      <c r="E38" s="79"/>
      <c r="F38" s="80"/>
      <c r="G38" s="68"/>
      <c r="H38" s="99"/>
      <c r="I38" s="82"/>
      <c r="J38" s="82"/>
      <c r="K38" s="97"/>
      <c r="L38" s="83"/>
      <c r="M38" s="78"/>
      <c r="N38" s="84"/>
      <c r="O38" s="81"/>
      <c r="P38" s="78"/>
      <c r="Q38" s="78"/>
      <c r="R38"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38"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38" s="86">
        <f>SUM(
IF(AND(ATTR_PROG_CODE="HDA",UPPER(TBL_APP_LOANPOOL[[#This Row],[LOAN_TYPE]])&lt;&gt;RANGE_LOOKUP_LOANSEC_TYPE_HDA,TBL_APP_LOANPOOL[[#This Row],[LOAN_TYPE]]&lt;&gt;""),1,0),
IF(AND(UPPER(TBL_APP_LOANPOOL[[#This Row],[CREATE_RETAIN_JOBS_FLAG]])&lt;&gt;"YES",TBL_APP_LOANPOOL[[#This Row],[CREATE_RETAIN_JOBS_COUNT]]&lt;&gt;""),1,0)
)</f>
        <v>0</v>
      </c>
    </row>
    <row r="39" spans="2:20" s="50" customFormat="1" ht="26.25" customHeight="1" x14ac:dyDescent="0.2">
      <c r="B39" s="63" t="str">
        <f>IF(TBL_APP_LOANPOOL[[#This Row],[RECORD_STARTED]],IF(TBL_APP_LOANPOOL[[#This Row],[ERROR_COUNT]]&gt;0,-1,IF(TBL_APP_LOANPOOL[[#This Row],[REQ_FIELDS_POPULATED]],1,0)),"")</f>
        <v/>
      </c>
      <c r="C39" s="64">
        <f>ROW()-ROW(TBL_APP_LOANPOOL[[#Headers],[ROW_ID]])</f>
        <v>24</v>
      </c>
      <c r="D39" s="65"/>
      <c r="E39" s="66"/>
      <c r="F39" s="76"/>
      <c r="G39" s="68"/>
      <c r="H39" s="70"/>
      <c r="I39" s="77"/>
      <c r="J39" s="77"/>
      <c r="K39" s="96"/>
      <c r="L39" s="71"/>
      <c r="M39" s="65"/>
      <c r="N39" s="72"/>
      <c r="O39" s="69"/>
      <c r="P39" s="65"/>
      <c r="Q39" s="65"/>
      <c r="R39" s="73"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39" s="73"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39" s="74">
        <f>SUM(
IF(AND(ATTR_PROG_CODE="HDA",UPPER(TBL_APP_LOANPOOL[[#This Row],[LOAN_TYPE]])&lt;&gt;RANGE_LOOKUP_LOANSEC_TYPE_HDA,TBL_APP_LOANPOOL[[#This Row],[LOAN_TYPE]]&lt;&gt;""),1,0),
IF(AND(UPPER(TBL_APP_LOANPOOL[[#This Row],[CREATE_RETAIN_JOBS_FLAG]])&lt;&gt;"YES",TBL_APP_LOANPOOL[[#This Row],[CREATE_RETAIN_JOBS_COUNT]]&lt;&gt;""),1,0)
)</f>
        <v>0</v>
      </c>
    </row>
    <row r="40" spans="2:20" s="50" customFormat="1" ht="26.25" customHeight="1" x14ac:dyDescent="0.2">
      <c r="B40" s="63" t="str">
        <f>IF(TBL_APP_LOANPOOL[[#This Row],[RECORD_STARTED]],IF(TBL_APP_LOANPOOL[[#This Row],[ERROR_COUNT]]&gt;0,-1,IF(TBL_APP_LOANPOOL[[#This Row],[REQ_FIELDS_POPULATED]],1,0)),"")</f>
        <v/>
      </c>
      <c r="C40" s="39">
        <f>ROW()-ROW(TBL_APP_LOANPOOL[[#Headers],[ROW_ID]])</f>
        <v>25</v>
      </c>
      <c r="D40" s="78"/>
      <c r="E40" s="79"/>
      <c r="F40" s="80"/>
      <c r="G40" s="68"/>
      <c r="H40" s="99"/>
      <c r="I40" s="82"/>
      <c r="J40" s="82"/>
      <c r="K40" s="97"/>
      <c r="L40" s="83"/>
      <c r="M40" s="78"/>
      <c r="N40" s="84"/>
      <c r="O40" s="81"/>
      <c r="P40" s="78"/>
      <c r="Q40" s="78"/>
      <c r="R40"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40"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40" s="86">
        <f>SUM(
IF(AND(ATTR_PROG_CODE="HDA",UPPER(TBL_APP_LOANPOOL[[#This Row],[LOAN_TYPE]])&lt;&gt;RANGE_LOOKUP_LOANSEC_TYPE_HDA,TBL_APP_LOANPOOL[[#This Row],[LOAN_TYPE]]&lt;&gt;""),1,0),
IF(AND(UPPER(TBL_APP_LOANPOOL[[#This Row],[CREATE_RETAIN_JOBS_FLAG]])&lt;&gt;"YES",TBL_APP_LOANPOOL[[#This Row],[CREATE_RETAIN_JOBS_COUNT]]&lt;&gt;""),1,0)
)</f>
        <v>0</v>
      </c>
    </row>
    <row r="41" spans="2:20" s="50" customFormat="1" ht="26.25" customHeight="1" x14ac:dyDescent="0.2">
      <c r="B41" s="63" t="str">
        <f>IF(TBL_APP_LOANPOOL[[#This Row],[RECORD_STARTED]],IF(TBL_APP_LOANPOOL[[#This Row],[ERROR_COUNT]]&gt;0,-1,IF(TBL_APP_LOANPOOL[[#This Row],[REQ_FIELDS_POPULATED]],1,0)),"")</f>
        <v/>
      </c>
      <c r="C41" s="39">
        <f>ROW()-ROW(TBL_APP_LOANPOOL[[#Headers],[ROW_ID]])</f>
        <v>26</v>
      </c>
      <c r="D41" s="78"/>
      <c r="E41" s="79"/>
      <c r="F41" s="80"/>
      <c r="G41" s="68"/>
      <c r="H41" s="99"/>
      <c r="I41" s="82"/>
      <c r="J41" s="82"/>
      <c r="K41" s="97"/>
      <c r="L41" s="83"/>
      <c r="M41" s="78"/>
      <c r="N41" s="84"/>
      <c r="O41" s="81"/>
      <c r="P41" s="78"/>
      <c r="Q41" s="78"/>
      <c r="R41"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41"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41" s="86">
        <f>SUM(
IF(AND(ATTR_PROG_CODE="HDA",UPPER(TBL_APP_LOANPOOL[[#This Row],[LOAN_TYPE]])&lt;&gt;RANGE_LOOKUP_LOANSEC_TYPE_HDA,TBL_APP_LOANPOOL[[#This Row],[LOAN_TYPE]]&lt;&gt;""),1,0),
IF(AND(UPPER(TBL_APP_LOANPOOL[[#This Row],[CREATE_RETAIN_JOBS_FLAG]])&lt;&gt;"YES",TBL_APP_LOANPOOL[[#This Row],[CREATE_RETAIN_JOBS_COUNT]]&lt;&gt;""),1,0)
)</f>
        <v>0</v>
      </c>
    </row>
    <row r="42" spans="2:20" s="50" customFormat="1" ht="26.25" customHeight="1" x14ac:dyDescent="0.2">
      <c r="B42" s="63" t="str">
        <f>IF(TBL_APP_LOANPOOL[[#This Row],[RECORD_STARTED]],IF(TBL_APP_LOANPOOL[[#This Row],[ERROR_COUNT]]&gt;0,-1,IF(TBL_APP_LOANPOOL[[#This Row],[REQ_FIELDS_POPULATED]],1,0)),"")</f>
        <v/>
      </c>
      <c r="C42" s="39">
        <f>ROW()-ROW(TBL_APP_LOANPOOL[[#Headers],[ROW_ID]])</f>
        <v>27</v>
      </c>
      <c r="D42" s="78"/>
      <c r="E42" s="79"/>
      <c r="F42" s="80"/>
      <c r="G42" s="68"/>
      <c r="H42" s="99"/>
      <c r="I42" s="82"/>
      <c r="J42" s="82"/>
      <c r="K42" s="97"/>
      <c r="L42" s="83"/>
      <c r="M42" s="78"/>
      <c r="N42" s="84"/>
      <c r="O42" s="81"/>
      <c r="P42" s="78"/>
      <c r="Q42" s="78"/>
      <c r="R42"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42"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42" s="86">
        <f>SUM(
IF(AND(ATTR_PROG_CODE="HDA",UPPER(TBL_APP_LOANPOOL[[#This Row],[LOAN_TYPE]])&lt;&gt;RANGE_LOOKUP_LOANSEC_TYPE_HDA,TBL_APP_LOANPOOL[[#This Row],[LOAN_TYPE]]&lt;&gt;""),1,0),
IF(AND(UPPER(TBL_APP_LOANPOOL[[#This Row],[CREATE_RETAIN_JOBS_FLAG]])&lt;&gt;"YES",TBL_APP_LOANPOOL[[#This Row],[CREATE_RETAIN_JOBS_COUNT]]&lt;&gt;""),1,0)
)</f>
        <v>0</v>
      </c>
    </row>
    <row r="43" spans="2:20" s="50" customFormat="1" ht="26.25" customHeight="1" x14ac:dyDescent="0.2">
      <c r="B43" s="63" t="str">
        <f>IF(TBL_APP_LOANPOOL[[#This Row],[RECORD_STARTED]],IF(TBL_APP_LOANPOOL[[#This Row],[ERROR_COUNT]]&gt;0,-1,IF(TBL_APP_LOANPOOL[[#This Row],[REQ_FIELDS_POPULATED]],1,0)),"")</f>
        <v/>
      </c>
      <c r="C43" s="39">
        <f>ROW()-ROW(TBL_APP_LOANPOOL[[#Headers],[ROW_ID]])</f>
        <v>28</v>
      </c>
      <c r="D43" s="78"/>
      <c r="E43" s="79"/>
      <c r="F43" s="80"/>
      <c r="G43" s="68"/>
      <c r="H43" s="99"/>
      <c r="I43" s="82"/>
      <c r="J43" s="82"/>
      <c r="K43" s="97"/>
      <c r="L43" s="83"/>
      <c r="M43" s="78"/>
      <c r="N43" s="84"/>
      <c r="O43" s="81"/>
      <c r="P43" s="78"/>
      <c r="Q43" s="78"/>
      <c r="R43"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43"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43" s="86">
        <f>SUM(
IF(AND(ATTR_PROG_CODE="HDA",UPPER(TBL_APP_LOANPOOL[[#This Row],[LOAN_TYPE]])&lt;&gt;RANGE_LOOKUP_LOANSEC_TYPE_HDA,TBL_APP_LOANPOOL[[#This Row],[LOAN_TYPE]]&lt;&gt;""),1,0),
IF(AND(UPPER(TBL_APP_LOANPOOL[[#This Row],[CREATE_RETAIN_JOBS_FLAG]])&lt;&gt;"YES",TBL_APP_LOANPOOL[[#This Row],[CREATE_RETAIN_JOBS_COUNT]]&lt;&gt;""),1,0)
)</f>
        <v>0</v>
      </c>
    </row>
    <row r="44" spans="2:20" s="50" customFormat="1" ht="26.25" customHeight="1" x14ac:dyDescent="0.2">
      <c r="B44" s="63" t="str">
        <f>IF(TBL_APP_LOANPOOL[[#This Row],[RECORD_STARTED]],IF(TBL_APP_LOANPOOL[[#This Row],[ERROR_COUNT]]&gt;0,-1,IF(TBL_APP_LOANPOOL[[#This Row],[REQ_FIELDS_POPULATED]],1,0)),"")</f>
        <v/>
      </c>
      <c r="C44" s="39">
        <f>ROW()-ROW(TBL_APP_LOANPOOL[[#Headers],[ROW_ID]])</f>
        <v>29</v>
      </c>
      <c r="D44" s="78"/>
      <c r="E44" s="79"/>
      <c r="F44" s="80"/>
      <c r="G44" s="68"/>
      <c r="H44" s="99"/>
      <c r="I44" s="82"/>
      <c r="J44" s="82"/>
      <c r="K44" s="97"/>
      <c r="L44" s="83"/>
      <c r="M44" s="78"/>
      <c r="N44" s="84"/>
      <c r="O44" s="81"/>
      <c r="P44" s="78"/>
      <c r="Q44" s="78"/>
      <c r="R44"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44"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44" s="86">
        <f>SUM(
IF(AND(ATTR_PROG_CODE="HDA",UPPER(TBL_APP_LOANPOOL[[#This Row],[LOAN_TYPE]])&lt;&gt;RANGE_LOOKUP_LOANSEC_TYPE_HDA,TBL_APP_LOANPOOL[[#This Row],[LOAN_TYPE]]&lt;&gt;""),1,0),
IF(AND(UPPER(TBL_APP_LOANPOOL[[#This Row],[CREATE_RETAIN_JOBS_FLAG]])&lt;&gt;"YES",TBL_APP_LOANPOOL[[#This Row],[CREATE_RETAIN_JOBS_COUNT]]&lt;&gt;""),1,0)
)</f>
        <v>0</v>
      </c>
    </row>
    <row r="45" spans="2:20" s="50" customFormat="1" ht="26.25" customHeight="1" x14ac:dyDescent="0.2">
      <c r="B45" s="63" t="str">
        <f>IF(TBL_APP_LOANPOOL[[#This Row],[RECORD_STARTED]],IF(TBL_APP_LOANPOOL[[#This Row],[ERROR_COUNT]]&gt;0,-1,IF(TBL_APP_LOANPOOL[[#This Row],[REQ_FIELDS_POPULATED]],1,0)),"")</f>
        <v/>
      </c>
      <c r="C45" s="39">
        <f>ROW()-ROW(TBL_APP_LOANPOOL[[#Headers],[ROW_ID]])</f>
        <v>30</v>
      </c>
      <c r="D45" s="78"/>
      <c r="E45" s="79"/>
      <c r="F45" s="80"/>
      <c r="G45" s="68"/>
      <c r="H45" s="99"/>
      <c r="I45" s="82"/>
      <c r="J45" s="82"/>
      <c r="K45" s="97"/>
      <c r="L45" s="83"/>
      <c r="M45" s="78"/>
      <c r="N45" s="84"/>
      <c r="O45" s="81"/>
      <c r="P45" s="78"/>
      <c r="Q45" s="78"/>
      <c r="R45"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45"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45" s="86">
        <f>SUM(
IF(AND(ATTR_PROG_CODE="HDA",UPPER(TBL_APP_LOANPOOL[[#This Row],[LOAN_TYPE]])&lt;&gt;RANGE_LOOKUP_LOANSEC_TYPE_HDA,TBL_APP_LOANPOOL[[#This Row],[LOAN_TYPE]]&lt;&gt;""),1,0),
IF(AND(UPPER(TBL_APP_LOANPOOL[[#This Row],[CREATE_RETAIN_JOBS_FLAG]])&lt;&gt;"YES",TBL_APP_LOANPOOL[[#This Row],[CREATE_RETAIN_JOBS_COUNT]]&lt;&gt;""),1,0)
)</f>
        <v>0</v>
      </c>
    </row>
    <row r="46" spans="2:20" s="50" customFormat="1" ht="26.25" customHeight="1" x14ac:dyDescent="0.2">
      <c r="B46" s="63" t="str">
        <f>IF(TBL_APP_LOANPOOL[[#This Row],[RECORD_STARTED]],IF(TBL_APP_LOANPOOL[[#This Row],[ERROR_COUNT]]&gt;0,-1,IF(TBL_APP_LOANPOOL[[#This Row],[REQ_FIELDS_POPULATED]],1,0)),"")</f>
        <v/>
      </c>
      <c r="C46" s="39">
        <f>ROW()-ROW(TBL_APP_LOANPOOL[[#Headers],[ROW_ID]])</f>
        <v>31</v>
      </c>
      <c r="D46" s="78"/>
      <c r="E46" s="79"/>
      <c r="F46" s="80"/>
      <c r="G46" s="68"/>
      <c r="H46" s="99"/>
      <c r="I46" s="82"/>
      <c r="J46" s="82"/>
      <c r="K46" s="97"/>
      <c r="L46" s="83"/>
      <c r="M46" s="78"/>
      <c r="N46" s="84"/>
      <c r="O46" s="81"/>
      <c r="P46" s="78"/>
      <c r="Q46" s="78"/>
      <c r="R46"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46"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46" s="86">
        <f>SUM(
IF(AND(ATTR_PROG_CODE="HDA",UPPER(TBL_APP_LOANPOOL[[#This Row],[LOAN_TYPE]])&lt;&gt;RANGE_LOOKUP_LOANSEC_TYPE_HDA,TBL_APP_LOANPOOL[[#This Row],[LOAN_TYPE]]&lt;&gt;""),1,0),
IF(AND(UPPER(TBL_APP_LOANPOOL[[#This Row],[CREATE_RETAIN_JOBS_FLAG]])&lt;&gt;"YES",TBL_APP_LOANPOOL[[#This Row],[CREATE_RETAIN_JOBS_COUNT]]&lt;&gt;""),1,0)
)</f>
        <v>0</v>
      </c>
    </row>
    <row r="47" spans="2:20" s="50" customFormat="1" ht="26.25" customHeight="1" x14ac:dyDescent="0.2">
      <c r="B47" s="63" t="str">
        <f>IF(TBL_APP_LOANPOOL[[#This Row],[RECORD_STARTED]],IF(TBL_APP_LOANPOOL[[#This Row],[ERROR_COUNT]]&gt;0,-1,IF(TBL_APP_LOANPOOL[[#This Row],[REQ_FIELDS_POPULATED]],1,0)),"")</f>
        <v/>
      </c>
      <c r="C47" s="39">
        <f>ROW()-ROW(TBL_APP_LOANPOOL[[#Headers],[ROW_ID]])</f>
        <v>32</v>
      </c>
      <c r="D47" s="78"/>
      <c r="E47" s="79"/>
      <c r="F47" s="80"/>
      <c r="G47" s="68"/>
      <c r="H47" s="99"/>
      <c r="I47" s="82"/>
      <c r="J47" s="82"/>
      <c r="K47" s="97"/>
      <c r="L47" s="83"/>
      <c r="M47" s="78"/>
      <c r="N47" s="84"/>
      <c r="O47" s="81"/>
      <c r="P47" s="78"/>
      <c r="Q47" s="78"/>
      <c r="R47"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47"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47" s="86">
        <f>SUM(
IF(AND(ATTR_PROG_CODE="HDA",UPPER(TBL_APP_LOANPOOL[[#This Row],[LOAN_TYPE]])&lt;&gt;RANGE_LOOKUP_LOANSEC_TYPE_HDA,TBL_APP_LOANPOOL[[#This Row],[LOAN_TYPE]]&lt;&gt;""),1,0),
IF(AND(UPPER(TBL_APP_LOANPOOL[[#This Row],[CREATE_RETAIN_JOBS_FLAG]])&lt;&gt;"YES",TBL_APP_LOANPOOL[[#This Row],[CREATE_RETAIN_JOBS_COUNT]]&lt;&gt;""),1,0)
)</f>
        <v>0</v>
      </c>
    </row>
    <row r="48" spans="2:20" s="50" customFormat="1" ht="26.25" customHeight="1" x14ac:dyDescent="0.2">
      <c r="B48" s="63" t="str">
        <f>IF(TBL_APP_LOANPOOL[[#This Row],[RECORD_STARTED]],IF(TBL_APP_LOANPOOL[[#This Row],[ERROR_COUNT]]&gt;0,-1,IF(TBL_APP_LOANPOOL[[#This Row],[REQ_FIELDS_POPULATED]],1,0)),"")</f>
        <v/>
      </c>
      <c r="C48" s="39">
        <f>ROW()-ROW(TBL_APP_LOANPOOL[[#Headers],[ROW_ID]])</f>
        <v>33</v>
      </c>
      <c r="D48" s="78"/>
      <c r="E48" s="79"/>
      <c r="F48" s="80"/>
      <c r="G48" s="68"/>
      <c r="H48" s="99"/>
      <c r="I48" s="82"/>
      <c r="J48" s="82"/>
      <c r="K48" s="97"/>
      <c r="L48" s="83"/>
      <c r="M48" s="78"/>
      <c r="N48" s="84"/>
      <c r="O48" s="81"/>
      <c r="P48" s="78"/>
      <c r="Q48" s="78"/>
      <c r="R48"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48"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48" s="86">
        <f>SUM(
IF(AND(ATTR_PROG_CODE="HDA",UPPER(TBL_APP_LOANPOOL[[#This Row],[LOAN_TYPE]])&lt;&gt;RANGE_LOOKUP_LOANSEC_TYPE_HDA,TBL_APP_LOANPOOL[[#This Row],[LOAN_TYPE]]&lt;&gt;""),1,0),
IF(AND(UPPER(TBL_APP_LOANPOOL[[#This Row],[CREATE_RETAIN_JOBS_FLAG]])&lt;&gt;"YES",TBL_APP_LOANPOOL[[#This Row],[CREATE_RETAIN_JOBS_COUNT]]&lt;&gt;""),1,0)
)</f>
        <v>0</v>
      </c>
    </row>
    <row r="49" spans="2:20" s="50" customFormat="1" ht="26.25" customHeight="1" x14ac:dyDescent="0.2">
      <c r="B49" s="63" t="str">
        <f>IF(TBL_APP_LOANPOOL[[#This Row],[RECORD_STARTED]],IF(TBL_APP_LOANPOOL[[#This Row],[ERROR_COUNT]]&gt;0,-1,IF(TBL_APP_LOANPOOL[[#This Row],[REQ_FIELDS_POPULATED]],1,0)),"")</f>
        <v/>
      </c>
      <c r="C49" s="39">
        <f>ROW()-ROW(TBL_APP_LOANPOOL[[#Headers],[ROW_ID]])</f>
        <v>34</v>
      </c>
      <c r="D49" s="78"/>
      <c r="E49" s="79"/>
      <c r="F49" s="80"/>
      <c r="G49" s="68"/>
      <c r="H49" s="99"/>
      <c r="I49" s="82"/>
      <c r="J49" s="82"/>
      <c r="K49" s="97"/>
      <c r="L49" s="83"/>
      <c r="M49" s="78"/>
      <c r="N49" s="84"/>
      <c r="O49" s="81"/>
      <c r="P49" s="78"/>
      <c r="Q49" s="78"/>
      <c r="R49"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49"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49" s="86">
        <f>SUM(
IF(AND(ATTR_PROG_CODE="HDA",UPPER(TBL_APP_LOANPOOL[[#This Row],[LOAN_TYPE]])&lt;&gt;RANGE_LOOKUP_LOANSEC_TYPE_HDA,TBL_APP_LOANPOOL[[#This Row],[LOAN_TYPE]]&lt;&gt;""),1,0),
IF(AND(UPPER(TBL_APP_LOANPOOL[[#This Row],[CREATE_RETAIN_JOBS_FLAG]])&lt;&gt;"YES",TBL_APP_LOANPOOL[[#This Row],[CREATE_RETAIN_JOBS_COUNT]]&lt;&gt;""),1,0)
)</f>
        <v>0</v>
      </c>
    </row>
    <row r="50" spans="2:20" s="50" customFormat="1" ht="26.25" customHeight="1" x14ac:dyDescent="0.2">
      <c r="B50" s="63" t="str">
        <f>IF(TBL_APP_LOANPOOL[[#This Row],[RECORD_STARTED]],IF(TBL_APP_LOANPOOL[[#This Row],[ERROR_COUNT]]&gt;0,-1,IF(TBL_APP_LOANPOOL[[#This Row],[REQ_FIELDS_POPULATED]],1,0)),"")</f>
        <v/>
      </c>
      <c r="C50" s="39">
        <f>ROW()-ROW(TBL_APP_LOANPOOL[[#Headers],[ROW_ID]])</f>
        <v>35</v>
      </c>
      <c r="D50" s="78"/>
      <c r="E50" s="79"/>
      <c r="F50" s="80"/>
      <c r="G50" s="68"/>
      <c r="H50" s="99"/>
      <c r="I50" s="82"/>
      <c r="J50" s="82"/>
      <c r="K50" s="97"/>
      <c r="L50" s="83"/>
      <c r="M50" s="78"/>
      <c r="N50" s="84"/>
      <c r="O50" s="81"/>
      <c r="P50" s="78"/>
      <c r="Q50" s="78"/>
      <c r="R50"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50"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50" s="86">
        <f>SUM(
IF(AND(ATTR_PROG_CODE="HDA",UPPER(TBL_APP_LOANPOOL[[#This Row],[LOAN_TYPE]])&lt;&gt;RANGE_LOOKUP_LOANSEC_TYPE_HDA,TBL_APP_LOANPOOL[[#This Row],[LOAN_TYPE]]&lt;&gt;""),1,0),
IF(AND(UPPER(TBL_APP_LOANPOOL[[#This Row],[CREATE_RETAIN_JOBS_FLAG]])&lt;&gt;"YES",TBL_APP_LOANPOOL[[#This Row],[CREATE_RETAIN_JOBS_COUNT]]&lt;&gt;""),1,0)
)</f>
        <v>0</v>
      </c>
    </row>
    <row r="51" spans="2:20" s="50" customFormat="1" ht="26.25" customHeight="1" x14ac:dyDescent="0.2">
      <c r="B51" s="63" t="str">
        <f>IF(TBL_APP_LOANPOOL[[#This Row],[RECORD_STARTED]],IF(TBL_APP_LOANPOOL[[#This Row],[ERROR_COUNT]]&gt;0,-1,IF(TBL_APP_LOANPOOL[[#This Row],[REQ_FIELDS_POPULATED]],1,0)),"")</f>
        <v/>
      </c>
      <c r="C51" s="39">
        <f>ROW()-ROW(TBL_APP_LOANPOOL[[#Headers],[ROW_ID]])</f>
        <v>36</v>
      </c>
      <c r="D51" s="78"/>
      <c r="E51" s="79"/>
      <c r="F51" s="80"/>
      <c r="G51" s="68"/>
      <c r="H51" s="99"/>
      <c r="I51" s="82"/>
      <c r="J51" s="82"/>
      <c r="K51" s="97"/>
      <c r="L51" s="83"/>
      <c r="M51" s="78"/>
      <c r="N51" s="84"/>
      <c r="O51" s="81"/>
      <c r="P51" s="78"/>
      <c r="Q51" s="78"/>
      <c r="R51"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51"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51" s="86">
        <f>SUM(
IF(AND(ATTR_PROG_CODE="HDA",UPPER(TBL_APP_LOANPOOL[[#This Row],[LOAN_TYPE]])&lt;&gt;RANGE_LOOKUP_LOANSEC_TYPE_HDA,TBL_APP_LOANPOOL[[#This Row],[LOAN_TYPE]]&lt;&gt;""),1,0),
IF(AND(UPPER(TBL_APP_LOANPOOL[[#This Row],[CREATE_RETAIN_JOBS_FLAG]])&lt;&gt;"YES",TBL_APP_LOANPOOL[[#This Row],[CREATE_RETAIN_JOBS_COUNT]]&lt;&gt;""),1,0)
)</f>
        <v>0</v>
      </c>
    </row>
    <row r="52" spans="2:20" s="50" customFormat="1" ht="26.25" customHeight="1" x14ac:dyDescent="0.2">
      <c r="B52" s="63" t="str">
        <f>IF(TBL_APP_LOANPOOL[[#This Row],[RECORD_STARTED]],IF(TBL_APP_LOANPOOL[[#This Row],[ERROR_COUNT]]&gt;0,-1,IF(TBL_APP_LOANPOOL[[#This Row],[REQ_FIELDS_POPULATED]],1,0)),"")</f>
        <v/>
      </c>
      <c r="C52" s="39">
        <f>ROW()-ROW(TBL_APP_LOANPOOL[[#Headers],[ROW_ID]])</f>
        <v>37</v>
      </c>
      <c r="D52" s="78"/>
      <c r="E52" s="79"/>
      <c r="F52" s="80"/>
      <c r="G52" s="68"/>
      <c r="H52" s="99"/>
      <c r="I52" s="82"/>
      <c r="J52" s="82"/>
      <c r="K52" s="97"/>
      <c r="L52" s="83"/>
      <c r="M52" s="78"/>
      <c r="N52" s="84"/>
      <c r="O52" s="81"/>
      <c r="P52" s="78"/>
      <c r="Q52" s="78"/>
      <c r="R52"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52"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52" s="86">
        <f>SUM(
IF(AND(ATTR_PROG_CODE="HDA",UPPER(TBL_APP_LOANPOOL[[#This Row],[LOAN_TYPE]])&lt;&gt;RANGE_LOOKUP_LOANSEC_TYPE_HDA,TBL_APP_LOANPOOL[[#This Row],[LOAN_TYPE]]&lt;&gt;""),1,0),
IF(AND(UPPER(TBL_APP_LOANPOOL[[#This Row],[CREATE_RETAIN_JOBS_FLAG]])&lt;&gt;"YES",TBL_APP_LOANPOOL[[#This Row],[CREATE_RETAIN_JOBS_COUNT]]&lt;&gt;""),1,0)
)</f>
        <v>0</v>
      </c>
    </row>
    <row r="53" spans="2:20" s="50" customFormat="1" ht="26.25" customHeight="1" x14ac:dyDescent="0.2">
      <c r="B53" s="63" t="str">
        <f>IF(TBL_APP_LOANPOOL[[#This Row],[RECORD_STARTED]],IF(TBL_APP_LOANPOOL[[#This Row],[ERROR_COUNT]]&gt;0,-1,IF(TBL_APP_LOANPOOL[[#This Row],[REQ_FIELDS_POPULATED]],1,0)),"")</f>
        <v/>
      </c>
      <c r="C53" s="39">
        <f>ROW()-ROW(TBL_APP_LOANPOOL[[#Headers],[ROW_ID]])</f>
        <v>38</v>
      </c>
      <c r="D53" s="78"/>
      <c r="E53" s="79"/>
      <c r="F53" s="80"/>
      <c r="G53" s="68"/>
      <c r="H53" s="99"/>
      <c r="I53" s="82"/>
      <c r="J53" s="82"/>
      <c r="K53" s="97"/>
      <c r="L53" s="83"/>
      <c r="M53" s="78"/>
      <c r="N53" s="84"/>
      <c r="O53" s="81"/>
      <c r="P53" s="78"/>
      <c r="Q53" s="78"/>
      <c r="R53"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53"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53" s="86">
        <f>SUM(
IF(AND(ATTR_PROG_CODE="HDA",UPPER(TBL_APP_LOANPOOL[[#This Row],[LOAN_TYPE]])&lt;&gt;RANGE_LOOKUP_LOANSEC_TYPE_HDA,TBL_APP_LOANPOOL[[#This Row],[LOAN_TYPE]]&lt;&gt;""),1,0),
IF(AND(UPPER(TBL_APP_LOANPOOL[[#This Row],[CREATE_RETAIN_JOBS_FLAG]])&lt;&gt;"YES",TBL_APP_LOANPOOL[[#This Row],[CREATE_RETAIN_JOBS_COUNT]]&lt;&gt;""),1,0)
)</f>
        <v>0</v>
      </c>
    </row>
    <row r="54" spans="2:20" s="50" customFormat="1" ht="26.25" customHeight="1" x14ac:dyDescent="0.2">
      <c r="B54" s="63" t="str">
        <f>IF(TBL_APP_LOANPOOL[[#This Row],[RECORD_STARTED]],IF(TBL_APP_LOANPOOL[[#This Row],[ERROR_COUNT]]&gt;0,-1,IF(TBL_APP_LOANPOOL[[#This Row],[REQ_FIELDS_POPULATED]],1,0)),"")</f>
        <v/>
      </c>
      <c r="C54" s="39">
        <f>ROW()-ROW(TBL_APP_LOANPOOL[[#Headers],[ROW_ID]])</f>
        <v>39</v>
      </c>
      <c r="D54" s="78"/>
      <c r="E54" s="79"/>
      <c r="F54" s="80"/>
      <c r="G54" s="68"/>
      <c r="H54" s="99"/>
      <c r="I54" s="82"/>
      <c r="J54" s="82"/>
      <c r="K54" s="97"/>
      <c r="L54" s="83"/>
      <c r="M54" s="78"/>
      <c r="N54" s="84"/>
      <c r="O54" s="81"/>
      <c r="P54" s="78"/>
      <c r="Q54" s="78"/>
      <c r="R54"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54"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54" s="86">
        <f>SUM(
IF(AND(ATTR_PROG_CODE="HDA",UPPER(TBL_APP_LOANPOOL[[#This Row],[LOAN_TYPE]])&lt;&gt;RANGE_LOOKUP_LOANSEC_TYPE_HDA,TBL_APP_LOANPOOL[[#This Row],[LOAN_TYPE]]&lt;&gt;""),1,0),
IF(AND(UPPER(TBL_APP_LOANPOOL[[#This Row],[CREATE_RETAIN_JOBS_FLAG]])&lt;&gt;"YES",TBL_APP_LOANPOOL[[#This Row],[CREATE_RETAIN_JOBS_COUNT]]&lt;&gt;""),1,0)
)</f>
        <v>0</v>
      </c>
    </row>
    <row r="55" spans="2:20" s="50" customFormat="1" ht="26.25" customHeight="1" x14ac:dyDescent="0.2">
      <c r="B55" s="63" t="str">
        <f>IF(TBL_APP_LOANPOOL[[#This Row],[RECORD_STARTED]],IF(TBL_APP_LOANPOOL[[#This Row],[ERROR_COUNT]]&gt;0,-1,IF(TBL_APP_LOANPOOL[[#This Row],[REQ_FIELDS_POPULATED]],1,0)),"")</f>
        <v/>
      </c>
      <c r="C55" s="39">
        <f>ROW()-ROW(TBL_APP_LOANPOOL[[#Headers],[ROW_ID]])</f>
        <v>40</v>
      </c>
      <c r="D55" s="78"/>
      <c r="E55" s="79"/>
      <c r="F55" s="80"/>
      <c r="G55" s="68"/>
      <c r="H55" s="99"/>
      <c r="I55" s="82"/>
      <c r="J55" s="82"/>
      <c r="K55" s="97"/>
      <c r="L55" s="83"/>
      <c r="M55" s="78"/>
      <c r="N55" s="84"/>
      <c r="O55" s="81"/>
      <c r="P55" s="78"/>
      <c r="Q55" s="78"/>
      <c r="R55"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55"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55" s="86">
        <f>SUM(
IF(AND(ATTR_PROG_CODE="HDA",UPPER(TBL_APP_LOANPOOL[[#This Row],[LOAN_TYPE]])&lt;&gt;RANGE_LOOKUP_LOANSEC_TYPE_HDA,TBL_APP_LOANPOOL[[#This Row],[LOAN_TYPE]]&lt;&gt;""),1,0),
IF(AND(UPPER(TBL_APP_LOANPOOL[[#This Row],[CREATE_RETAIN_JOBS_FLAG]])&lt;&gt;"YES",TBL_APP_LOANPOOL[[#This Row],[CREATE_RETAIN_JOBS_COUNT]]&lt;&gt;""),1,0)
)</f>
        <v>0</v>
      </c>
    </row>
    <row r="56" spans="2:20" s="50" customFormat="1" ht="26.25" customHeight="1" x14ac:dyDescent="0.2">
      <c r="B56" s="63" t="str">
        <f>IF(TBL_APP_LOANPOOL[[#This Row],[RECORD_STARTED]],IF(TBL_APP_LOANPOOL[[#This Row],[ERROR_COUNT]]&gt;0,-1,IF(TBL_APP_LOANPOOL[[#This Row],[REQ_FIELDS_POPULATED]],1,0)),"")</f>
        <v/>
      </c>
      <c r="C56" s="39">
        <f>ROW()-ROW(TBL_APP_LOANPOOL[[#Headers],[ROW_ID]])</f>
        <v>41</v>
      </c>
      <c r="D56" s="78"/>
      <c r="E56" s="79"/>
      <c r="F56" s="80"/>
      <c r="G56" s="68"/>
      <c r="H56" s="99"/>
      <c r="I56" s="82"/>
      <c r="J56" s="82"/>
      <c r="K56" s="97"/>
      <c r="L56" s="83"/>
      <c r="M56" s="78"/>
      <c r="N56" s="84"/>
      <c r="O56" s="81"/>
      <c r="P56" s="78"/>
      <c r="Q56" s="78"/>
      <c r="R56"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56"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56" s="86">
        <f>SUM(
IF(AND(ATTR_PROG_CODE="HDA",UPPER(TBL_APP_LOANPOOL[[#This Row],[LOAN_TYPE]])&lt;&gt;RANGE_LOOKUP_LOANSEC_TYPE_HDA,TBL_APP_LOANPOOL[[#This Row],[LOAN_TYPE]]&lt;&gt;""),1,0),
IF(AND(UPPER(TBL_APP_LOANPOOL[[#This Row],[CREATE_RETAIN_JOBS_FLAG]])&lt;&gt;"YES",TBL_APP_LOANPOOL[[#This Row],[CREATE_RETAIN_JOBS_COUNT]]&lt;&gt;""),1,0)
)</f>
        <v>0</v>
      </c>
    </row>
    <row r="57" spans="2:20" s="50" customFormat="1" ht="26.25" customHeight="1" x14ac:dyDescent="0.2">
      <c r="B57" s="63" t="str">
        <f>IF(TBL_APP_LOANPOOL[[#This Row],[RECORD_STARTED]],IF(TBL_APP_LOANPOOL[[#This Row],[ERROR_COUNT]]&gt;0,-1,IF(TBL_APP_LOANPOOL[[#This Row],[REQ_FIELDS_POPULATED]],1,0)),"")</f>
        <v/>
      </c>
      <c r="C57" s="39">
        <f>ROW()-ROW(TBL_APP_LOANPOOL[[#Headers],[ROW_ID]])</f>
        <v>42</v>
      </c>
      <c r="D57" s="78"/>
      <c r="E57" s="79"/>
      <c r="F57" s="80"/>
      <c r="G57" s="68"/>
      <c r="H57" s="99"/>
      <c r="I57" s="82"/>
      <c r="J57" s="82"/>
      <c r="K57" s="97"/>
      <c r="L57" s="83"/>
      <c r="M57" s="78"/>
      <c r="N57" s="84"/>
      <c r="O57" s="81"/>
      <c r="P57" s="78"/>
      <c r="Q57" s="78"/>
      <c r="R57"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57"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57" s="86">
        <f>SUM(
IF(AND(ATTR_PROG_CODE="HDA",UPPER(TBL_APP_LOANPOOL[[#This Row],[LOAN_TYPE]])&lt;&gt;RANGE_LOOKUP_LOANSEC_TYPE_HDA,TBL_APP_LOANPOOL[[#This Row],[LOAN_TYPE]]&lt;&gt;""),1,0),
IF(AND(UPPER(TBL_APP_LOANPOOL[[#This Row],[CREATE_RETAIN_JOBS_FLAG]])&lt;&gt;"YES",TBL_APP_LOANPOOL[[#This Row],[CREATE_RETAIN_JOBS_COUNT]]&lt;&gt;""),1,0)
)</f>
        <v>0</v>
      </c>
    </row>
    <row r="58" spans="2:20" s="50" customFormat="1" ht="26.25" customHeight="1" x14ac:dyDescent="0.2">
      <c r="B58" s="63" t="str">
        <f>IF(TBL_APP_LOANPOOL[[#This Row],[RECORD_STARTED]],IF(TBL_APP_LOANPOOL[[#This Row],[ERROR_COUNT]]&gt;0,-1,IF(TBL_APP_LOANPOOL[[#This Row],[REQ_FIELDS_POPULATED]],1,0)),"")</f>
        <v/>
      </c>
      <c r="C58" s="39">
        <f>ROW()-ROW(TBL_APP_LOANPOOL[[#Headers],[ROW_ID]])</f>
        <v>43</v>
      </c>
      <c r="D58" s="78"/>
      <c r="E58" s="79"/>
      <c r="F58" s="80"/>
      <c r="G58" s="68"/>
      <c r="H58" s="99"/>
      <c r="I58" s="82"/>
      <c r="J58" s="82"/>
      <c r="K58" s="97"/>
      <c r="L58" s="83"/>
      <c r="M58" s="78"/>
      <c r="N58" s="84"/>
      <c r="O58" s="81"/>
      <c r="P58" s="78"/>
      <c r="Q58" s="78"/>
      <c r="R58"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58"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58" s="86">
        <f>SUM(
IF(AND(ATTR_PROG_CODE="HDA",UPPER(TBL_APP_LOANPOOL[[#This Row],[LOAN_TYPE]])&lt;&gt;RANGE_LOOKUP_LOANSEC_TYPE_HDA,TBL_APP_LOANPOOL[[#This Row],[LOAN_TYPE]]&lt;&gt;""),1,0),
IF(AND(UPPER(TBL_APP_LOANPOOL[[#This Row],[CREATE_RETAIN_JOBS_FLAG]])&lt;&gt;"YES",TBL_APP_LOANPOOL[[#This Row],[CREATE_RETAIN_JOBS_COUNT]]&lt;&gt;""),1,0)
)</f>
        <v>0</v>
      </c>
    </row>
    <row r="59" spans="2:20" s="50" customFormat="1" ht="26.25" customHeight="1" x14ac:dyDescent="0.2">
      <c r="B59" s="63" t="str">
        <f>IF(TBL_APP_LOANPOOL[[#This Row],[RECORD_STARTED]],IF(TBL_APP_LOANPOOL[[#This Row],[ERROR_COUNT]]&gt;0,-1,IF(TBL_APP_LOANPOOL[[#This Row],[REQ_FIELDS_POPULATED]],1,0)),"")</f>
        <v/>
      </c>
      <c r="C59" s="39">
        <f>ROW()-ROW(TBL_APP_LOANPOOL[[#Headers],[ROW_ID]])</f>
        <v>44</v>
      </c>
      <c r="D59" s="78"/>
      <c r="E59" s="79"/>
      <c r="F59" s="80"/>
      <c r="G59" s="68"/>
      <c r="H59" s="99"/>
      <c r="I59" s="82"/>
      <c r="J59" s="82"/>
      <c r="K59" s="97"/>
      <c r="L59" s="83"/>
      <c r="M59" s="78"/>
      <c r="N59" s="84"/>
      <c r="O59" s="81"/>
      <c r="P59" s="78"/>
      <c r="Q59" s="78"/>
      <c r="R59"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59"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59" s="86">
        <f>SUM(
IF(AND(ATTR_PROG_CODE="HDA",UPPER(TBL_APP_LOANPOOL[[#This Row],[LOAN_TYPE]])&lt;&gt;RANGE_LOOKUP_LOANSEC_TYPE_HDA,TBL_APP_LOANPOOL[[#This Row],[LOAN_TYPE]]&lt;&gt;""),1,0),
IF(AND(UPPER(TBL_APP_LOANPOOL[[#This Row],[CREATE_RETAIN_JOBS_FLAG]])&lt;&gt;"YES",TBL_APP_LOANPOOL[[#This Row],[CREATE_RETAIN_JOBS_COUNT]]&lt;&gt;""),1,0)
)</f>
        <v>0</v>
      </c>
    </row>
    <row r="60" spans="2:20" s="50" customFormat="1" ht="26.25" customHeight="1" x14ac:dyDescent="0.2">
      <c r="B60" s="63" t="str">
        <f>IF(TBL_APP_LOANPOOL[[#This Row],[RECORD_STARTED]],IF(TBL_APP_LOANPOOL[[#This Row],[ERROR_COUNT]]&gt;0,-1,IF(TBL_APP_LOANPOOL[[#This Row],[REQ_FIELDS_POPULATED]],1,0)),"")</f>
        <v/>
      </c>
      <c r="C60" s="39">
        <f>ROW()-ROW(TBL_APP_LOANPOOL[[#Headers],[ROW_ID]])</f>
        <v>45</v>
      </c>
      <c r="D60" s="78"/>
      <c r="E60" s="79"/>
      <c r="F60" s="80"/>
      <c r="G60" s="68"/>
      <c r="H60" s="99"/>
      <c r="I60" s="82"/>
      <c r="J60" s="82"/>
      <c r="K60" s="97"/>
      <c r="L60" s="83"/>
      <c r="M60" s="78"/>
      <c r="N60" s="84"/>
      <c r="O60" s="81"/>
      <c r="P60" s="78"/>
      <c r="Q60" s="78"/>
      <c r="R60"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60"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60" s="86">
        <f>SUM(
IF(AND(ATTR_PROG_CODE="HDA",UPPER(TBL_APP_LOANPOOL[[#This Row],[LOAN_TYPE]])&lt;&gt;RANGE_LOOKUP_LOANSEC_TYPE_HDA,TBL_APP_LOANPOOL[[#This Row],[LOAN_TYPE]]&lt;&gt;""),1,0),
IF(AND(UPPER(TBL_APP_LOANPOOL[[#This Row],[CREATE_RETAIN_JOBS_FLAG]])&lt;&gt;"YES",TBL_APP_LOANPOOL[[#This Row],[CREATE_RETAIN_JOBS_COUNT]]&lt;&gt;""),1,0)
)</f>
        <v>0</v>
      </c>
    </row>
    <row r="61" spans="2:20" s="50" customFormat="1" ht="26.25" customHeight="1" x14ac:dyDescent="0.2">
      <c r="B61" s="63" t="str">
        <f>IF(TBL_APP_LOANPOOL[[#This Row],[RECORD_STARTED]],IF(TBL_APP_LOANPOOL[[#This Row],[ERROR_COUNT]]&gt;0,-1,IF(TBL_APP_LOANPOOL[[#This Row],[REQ_FIELDS_POPULATED]],1,0)),"")</f>
        <v/>
      </c>
      <c r="C61" s="39">
        <f>ROW()-ROW(TBL_APP_LOANPOOL[[#Headers],[ROW_ID]])</f>
        <v>46</v>
      </c>
      <c r="D61" s="78"/>
      <c r="E61" s="79"/>
      <c r="F61" s="80"/>
      <c r="G61" s="68"/>
      <c r="H61" s="99"/>
      <c r="I61" s="82"/>
      <c r="J61" s="82"/>
      <c r="K61" s="97"/>
      <c r="L61" s="83"/>
      <c r="M61" s="78"/>
      <c r="N61" s="84"/>
      <c r="O61" s="81"/>
      <c r="P61" s="78"/>
      <c r="Q61" s="78"/>
      <c r="R61"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61"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61" s="86">
        <f>SUM(
IF(AND(ATTR_PROG_CODE="HDA",UPPER(TBL_APP_LOANPOOL[[#This Row],[LOAN_TYPE]])&lt;&gt;RANGE_LOOKUP_LOANSEC_TYPE_HDA,TBL_APP_LOANPOOL[[#This Row],[LOAN_TYPE]]&lt;&gt;""),1,0),
IF(AND(UPPER(TBL_APP_LOANPOOL[[#This Row],[CREATE_RETAIN_JOBS_FLAG]])&lt;&gt;"YES",TBL_APP_LOANPOOL[[#This Row],[CREATE_RETAIN_JOBS_COUNT]]&lt;&gt;""),1,0)
)</f>
        <v>0</v>
      </c>
    </row>
    <row r="62" spans="2:20" s="50" customFormat="1" ht="26.25" customHeight="1" x14ac:dyDescent="0.2">
      <c r="B62" s="63" t="str">
        <f>IF(TBL_APP_LOANPOOL[[#This Row],[RECORD_STARTED]],IF(TBL_APP_LOANPOOL[[#This Row],[ERROR_COUNT]]&gt;0,-1,IF(TBL_APP_LOANPOOL[[#This Row],[REQ_FIELDS_POPULATED]],1,0)),"")</f>
        <v/>
      </c>
      <c r="C62" s="39">
        <f>ROW()-ROW(TBL_APP_LOANPOOL[[#Headers],[ROW_ID]])</f>
        <v>47</v>
      </c>
      <c r="D62" s="78"/>
      <c r="E62" s="79"/>
      <c r="F62" s="80"/>
      <c r="G62" s="68"/>
      <c r="H62" s="99"/>
      <c r="I62" s="82"/>
      <c r="J62" s="82"/>
      <c r="K62" s="97"/>
      <c r="L62" s="83"/>
      <c r="M62" s="78"/>
      <c r="N62" s="84"/>
      <c r="O62" s="81"/>
      <c r="P62" s="78"/>
      <c r="Q62" s="78"/>
      <c r="R62"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62"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62" s="86">
        <f>SUM(
IF(AND(ATTR_PROG_CODE="HDA",UPPER(TBL_APP_LOANPOOL[[#This Row],[LOAN_TYPE]])&lt;&gt;RANGE_LOOKUP_LOANSEC_TYPE_HDA,TBL_APP_LOANPOOL[[#This Row],[LOAN_TYPE]]&lt;&gt;""),1,0),
IF(AND(UPPER(TBL_APP_LOANPOOL[[#This Row],[CREATE_RETAIN_JOBS_FLAG]])&lt;&gt;"YES",TBL_APP_LOANPOOL[[#This Row],[CREATE_RETAIN_JOBS_COUNT]]&lt;&gt;""),1,0)
)</f>
        <v>0</v>
      </c>
    </row>
    <row r="63" spans="2:20" s="50" customFormat="1" ht="26.25" customHeight="1" x14ac:dyDescent="0.2">
      <c r="B63" s="63" t="str">
        <f>IF(TBL_APP_LOANPOOL[[#This Row],[RECORD_STARTED]],IF(TBL_APP_LOANPOOL[[#This Row],[ERROR_COUNT]]&gt;0,-1,IF(TBL_APP_LOANPOOL[[#This Row],[REQ_FIELDS_POPULATED]],1,0)),"")</f>
        <v/>
      </c>
      <c r="C63" s="39">
        <f>ROW()-ROW(TBL_APP_LOANPOOL[[#Headers],[ROW_ID]])</f>
        <v>48</v>
      </c>
      <c r="D63" s="78"/>
      <c r="E63" s="79"/>
      <c r="F63" s="80"/>
      <c r="G63" s="68"/>
      <c r="H63" s="99"/>
      <c r="I63" s="82"/>
      <c r="J63" s="82"/>
      <c r="K63" s="97"/>
      <c r="L63" s="83"/>
      <c r="M63" s="78"/>
      <c r="N63" s="84"/>
      <c r="O63" s="81"/>
      <c r="P63" s="78"/>
      <c r="Q63" s="78"/>
      <c r="R63"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63"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63" s="86">
        <f>SUM(
IF(AND(ATTR_PROG_CODE="HDA",UPPER(TBL_APP_LOANPOOL[[#This Row],[LOAN_TYPE]])&lt;&gt;RANGE_LOOKUP_LOANSEC_TYPE_HDA,TBL_APP_LOANPOOL[[#This Row],[LOAN_TYPE]]&lt;&gt;""),1,0),
IF(AND(UPPER(TBL_APP_LOANPOOL[[#This Row],[CREATE_RETAIN_JOBS_FLAG]])&lt;&gt;"YES",TBL_APP_LOANPOOL[[#This Row],[CREATE_RETAIN_JOBS_COUNT]]&lt;&gt;""),1,0)
)</f>
        <v>0</v>
      </c>
    </row>
    <row r="64" spans="2:20" s="50" customFormat="1" ht="26.25" customHeight="1" x14ac:dyDescent="0.2">
      <c r="B64" s="63" t="str">
        <f>IF(TBL_APP_LOANPOOL[[#This Row],[RECORD_STARTED]],IF(TBL_APP_LOANPOOL[[#This Row],[ERROR_COUNT]]&gt;0,-1,IF(TBL_APP_LOANPOOL[[#This Row],[REQ_FIELDS_POPULATED]],1,0)),"")</f>
        <v/>
      </c>
      <c r="C64" s="39">
        <f>ROW()-ROW(TBL_APP_LOANPOOL[[#Headers],[ROW_ID]])</f>
        <v>49</v>
      </c>
      <c r="D64" s="78"/>
      <c r="E64" s="79"/>
      <c r="F64" s="80"/>
      <c r="G64" s="68"/>
      <c r="H64" s="99"/>
      <c r="I64" s="82"/>
      <c r="J64" s="82"/>
      <c r="K64" s="97"/>
      <c r="L64" s="83"/>
      <c r="M64" s="78"/>
      <c r="N64" s="84"/>
      <c r="O64" s="81"/>
      <c r="P64" s="78"/>
      <c r="Q64" s="78"/>
      <c r="R64"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64"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64" s="86">
        <f>SUM(
IF(AND(ATTR_PROG_CODE="HDA",UPPER(TBL_APP_LOANPOOL[[#This Row],[LOAN_TYPE]])&lt;&gt;RANGE_LOOKUP_LOANSEC_TYPE_HDA,TBL_APP_LOANPOOL[[#This Row],[LOAN_TYPE]]&lt;&gt;""),1,0),
IF(AND(UPPER(TBL_APP_LOANPOOL[[#This Row],[CREATE_RETAIN_JOBS_FLAG]])&lt;&gt;"YES",TBL_APP_LOANPOOL[[#This Row],[CREATE_RETAIN_JOBS_COUNT]]&lt;&gt;""),1,0)
)</f>
        <v>0</v>
      </c>
    </row>
    <row r="65" spans="2:20" s="50" customFormat="1" ht="26.25" customHeight="1" x14ac:dyDescent="0.2">
      <c r="B65" s="63" t="str">
        <f>IF(TBL_APP_LOANPOOL[[#This Row],[RECORD_STARTED]],IF(TBL_APP_LOANPOOL[[#This Row],[ERROR_COUNT]]&gt;0,-1,IF(TBL_APP_LOANPOOL[[#This Row],[REQ_FIELDS_POPULATED]],1,0)),"")</f>
        <v/>
      </c>
      <c r="C65" s="39">
        <f>ROW()-ROW(TBL_APP_LOANPOOL[[#Headers],[ROW_ID]])</f>
        <v>50</v>
      </c>
      <c r="D65" s="78"/>
      <c r="E65" s="79"/>
      <c r="F65" s="80"/>
      <c r="G65" s="68"/>
      <c r="H65" s="99"/>
      <c r="I65" s="82"/>
      <c r="J65" s="82"/>
      <c r="K65" s="97"/>
      <c r="L65" s="83"/>
      <c r="M65" s="78"/>
      <c r="N65" s="84"/>
      <c r="O65" s="81"/>
      <c r="P65" s="78"/>
      <c r="Q65" s="78"/>
      <c r="R65"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65"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65" s="86">
        <f>SUM(
IF(AND(ATTR_PROG_CODE="HDA",UPPER(TBL_APP_LOANPOOL[[#This Row],[LOAN_TYPE]])&lt;&gt;RANGE_LOOKUP_LOANSEC_TYPE_HDA,TBL_APP_LOANPOOL[[#This Row],[LOAN_TYPE]]&lt;&gt;""),1,0),
IF(AND(UPPER(TBL_APP_LOANPOOL[[#This Row],[CREATE_RETAIN_JOBS_FLAG]])&lt;&gt;"YES",TBL_APP_LOANPOOL[[#This Row],[CREATE_RETAIN_JOBS_COUNT]]&lt;&gt;""),1,0)
)</f>
        <v>0</v>
      </c>
    </row>
    <row r="66" spans="2:20" s="50" customFormat="1" ht="26.25" customHeight="1" x14ac:dyDescent="0.2">
      <c r="B66" s="63" t="str">
        <f>IF(TBL_APP_LOANPOOL[[#This Row],[RECORD_STARTED]],IF(TBL_APP_LOANPOOL[[#This Row],[ERROR_COUNT]]&gt;0,-1,IF(TBL_APP_LOANPOOL[[#This Row],[REQ_FIELDS_POPULATED]],1,0)),"")</f>
        <v/>
      </c>
      <c r="C66" s="39">
        <f>ROW()-ROW(TBL_APP_LOANPOOL[[#Headers],[ROW_ID]])</f>
        <v>51</v>
      </c>
      <c r="D66" s="78"/>
      <c r="E66" s="79"/>
      <c r="F66" s="80"/>
      <c r="G66" s="68"/>
      <c r="H66" s="99"/>
      <c r="I66" s="82"/>
      <c r="J66" s="82"/>
      <c r="K66" s="97"/>
      <c r="L66" s="83"/>
      <c r="M66" s="78"/>
      <c r="N66" s="84"/>
      <c r="O66" s="81"/>
      <c r="P66" s="78"/>
      <c r="Q66" s="78"/>
      <c r="R66"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66"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66" s="86">
        <f>SUM(
IF(AND(ATTR_PROG_CODE="HDA",UPPER(TBL_APP_LOANPOOL[[#This Row],[LOAN_TYPE]])&lt;&gt;RANGE_LOOKUP_LOANSEC_TYPE_HDA,TBL_APP_LOANPOOL[[#This Row],[LOAN_TYPE]]&lt;&gt;""),1,0),
IF(AND(UPPER(TBL_APP_LOANPOOL[[#This Row],[CREATE_RETAIN_JOBS_FLAG]])&lt;&gt;"YES",TBL_APP_LOANPOOL[[#This Row],[CREATE_RETAIN_JOBS_COUNT]]&lt;&gt;""),1,0)
)</f>
        <v>0</v>
      </c>
    </row>
    <row r="67" spans="2:20" s="50" customFormat="1" ht="26.25" customHeight="1" x14ac:dyDescent="0.2">
      <c r="B67" s="63" t="str">
        <f>IF(TBL_APP_LOANPOOL[[#This Row],[RECORD_STARTED]],IF(TBL_APP_LOANPOOL[[#This Row],[ERROR_COUNT]]&gt;0,-1,IF(TBL_APP_LOANPOOL[[#This Row],[REQ_FIELDS_POPULATED]],1,0)),"")</f>
        <v/>
      </c>
      <c r="C67" s="39">
        <f>ROW()-ROW(TBL_APP_LOANPOOL[[#Headers],[ROW_ID]])</f>
        <v>52</v>
      </c>
      <c r="D67" s="78"/>
      <c r="E67" s="79"/>
      <c r="F67" s="80"/>
      <c r="G67" s="68"/>
      <c r="H67" s="99"/>
      <c r="I67" s="82"/>
      <c r="J67" s="82"/>
      <c r="K67" s="97"/>
      <c r="L67" s="83"/>
      <c r="M67" s="78"/>
      <c r="N67" s="84"/>
      <c r="O67" s="81"/>
      <c r="P67" s="78"/>
      <c r="Q67" s="78"/>
      <c r="R67"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67"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67" s="86">
        <f>SUM(
IF(AND(ATTR_PROG_CODE="HDA",UPPER(TBL_APP_LOANPOOL[[#This Row],[LOAN_TYPE]])&lt;&gt;RANGE_LOOKUP_LOANSEC_TYPE_HDA,TBL_APP_LOANPOOL[[#This Row],[LOAN_TYPE]]&lt;&gt;""),1,0),
IF(AND(UPPER(TBL_APP_LOANPOOL[[#This Row],[CREATE_RETAIN_JOBS_FLAG]])&lt;&gt;"YES",TBL_APP_LOANPOOL[[#This Row],[CREATE_RETAIN_JOBS_COUNT]]&lt;&gt;""),1,0)
)</f>
        <v>0</v>
      </c>
    </row>
    <row r="68" spans="2:20" s="50" customFormat="1" ht="26.25" customHeight="1" x14ac:dyDescent="0.2">
      <c r="B68" s="63" t="str">
        <f>IF(TBL_APP_LOANPOOL[[#This Row],[RECORD_STARTED]],IF(TBL_APP_LOANPOOL[[#This Row],[ERROR_COUNT]]&gt;0,-1,IF(TBL_APP_LOANPOOL[[#This Row],[REQ_FIELDS_POPULATED]],1,0)),"")</f>
        <v/>
      </c>
      <c r="C68" s="39">
        <f>ROW()-ROW(TBL_APP_LOANPOOL[[#Headers],[ROW_ID]])</f>
        <v>53</v>
      </c>
      <c r="D68" s="78"/>
      <c r="E68" s="79"/>
      <c r="F68" s="80"/>
      <c r="G68" s="68"/>
      <c r="H68" s="99"/>
      <c r="I68" s="82"/>
      <c r="J68" s="82"/>
      <c r="K68" s="97"/>
      <c r="L68" s="83"/>
      <c r="M68" s="78"/>
      <c r="N68" s="84"/>
      <c r="O68" s="81"/>
      <c r="P68" s="78"/>
      <c r="Q68" s="78"/>
      <c r="R68"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68"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68" s="86">
        <f>SUM(
IF(AND(ATTR_PROG_CODE="HDA",UPPER(TBL_APP_LOANPOOL[[#This Row],[LOAN_TYPE]])&lt;&gt;RANGE_LOOKUP_LOANSEC_TYPE_HDA,TBL_APP_LOANPOOL[[#This Row],[LOAN_TYPE]]&lt;&gt;""),1,0),
IF(AND(UPPER(TBL_APP_LOANPOOL[[#This Row],[CREATE_RETAIN_JOBS_FLAG]])&lt;&gt;"YES",TBL_APP_LOANPOOL[[#This Row],[CREATE_RETAIN_JOBS_COUNT]]&lt;&gt;""),1,0)
)</f>
        <v>0</v>
      </c>
    </row>
    <row r="69" spans="2:20" s="50" customFormat="1" ht="26.25" customHeight="1" x14ac:dyDescent="0.2">
      <c r="B69" s="63" t="str">
        <f>IF(TBL_APP_LOANPOOL[[#This Row],[RECORD_STARTED]],IF(TBL_APP_LOANPOOL[[#This Row],[ERROR_COUNT]]&gt;0,-1,IF(TBL_APP_LOANPOOL[[#This Row],[REQ_FIELDS_POPULATED]],1,0)),"")</f>
        <v/>
      </c>
      <c r="C69" s="39">
        <f>ROW()-ROW(TBL_APP_LOANPOOL[[#Headers],[ROW_ID]])</f>
        <v>54</v>
      </c>
      <c r="D69" s="78"/>
      <c r="E69" s="79"/>
      <c r="F69" s="80"/>
      <c r="G69" s="68"/>
      <c r="H69" s="99"/>
      <c r="I69" s="82"/>
      <c r="J69" s="82"/>
      <c r="K69" s="97"/>
      <c r="L69" s="83"/>
      <c r="M69" s="78"/>
      <c r="N69" s="84"/>
      <c r="O69" s="81"/>
      <c r="P69" s="78"/>
      <c r="Q69" s="78"/>
      <c r="R69"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69"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69" s="86">
        <f>SUM(
IF(AND(ATTR_PROG_CODE="HDA",UPPER(TBL_APP_LOANPOOL[[#This Row],[LOAN_TYPE]])&lt;&gt;RANGE_LOOKUP_LOANSEC_TYPE_HDA,TBL_APP_LOANPOOL[[#This Row],[LOAN_TYPE]]&lt;&gt;""),1,0),
IF(AND(UPPER(TBL_APP_LOANPOOL[[#This Row],[CREATE_RETAIN_JOBS_FLAG]])&lt;&gt;"YES",TBL_APP_LOANPOOL[[#This Row],[CREATE_RETAIN_JOBS_COUNT]]&lt;&gt;""),1,0)
)</f>
        <v>0</v>
      </c>
    </row>
    <row r="70" spans="2:20" s="50" customFormat="1" ht="26.25" customHeight="1" x14ac:dyDescent="0.2">
      <c r="B70" s="63" t="str">
        <f>IF(TBL_APP_LOANPOOL[[#This Row],[RECORD_STARTED]],IF(TBL_APP_LOANPOOL[[#This Row],[ERROR_COUNT]]&gt;0,-1,IF(TBL_APP_LOANPOOL[[#This Row],[REQ_FIELDS_POPULATED]],1,0)),"")</f>
        <v/>
      </c>
      <c r="C70" s="39">
        <f>ROW()-ROW(TBL_APP_LOANPOOL[[#Headers],[ROW_ID]])</f>
        <v>55</v>
      </c>
      <c r="D70" s="78"/>
      <c r="E70" s="79"/>
      <c r="F70" s="80"/>
      <c r="G70" s="68"/>
      <c r="H70" s="99"/>
      <c r="I70" s="82"/>
      <c r="J70" s="82"/>
      <c r="K70" s="97"/>
      <c r="L70" s="83"/>
      <c r="M70" s="78"/>
      <c r="N70" s="84"/>
      <c r="O70" s="81"/>
      <c r="P70" s="78"/>
      <c r="Q70" s="78"/>
      <c r="R70"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70"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70" s="86">
        <f>SUM(
IF(AND(ATTR_PROG_CODE="HDA",UPPER(TBL_APP_LOANPOOL[[#This Row],[LOAN_TYPE]])&lt;&gt;RANGE_LOOKUP_LOANSEC_TYPE_HDA,TBL_APP_LOANPOOL[[#This Row],[LOAN_TYPE]]&lt;&gt;""),1,0),
IF(AND(UPPER(TBL_APP_LOANPOOL[[#This Row],[CREATE_RETAIN_JOBS_FLAG]])&lt;&gt;"YES",TBL_APP_LOANPOOL[[#This Row],[CREATE_RETAIN_JOBS_COUNT]]&lt;&gt;""),1,0)
)</f>
        <v>0</v>
      </c>
    </row>
    <row r="71" spans="2:20" s="50" customFormat="1" ht="26.25" customHeight="1" x14ac:dyDescent="0.2">
      <c r="B71" s="63" t="str">
        <f>IF(TBL_APP_LOANPOOL[[#This Row],[RECORD_STARTED]],IF(TBL_APP_LOANPOOL[[#This Row],[ERROR_COUNT]]&gt;0,-1,IF(TBL_APP_LOANPOOL[[#This Row],[REQ_FIELDS_POPULATED]],1,0)),"")</f>
        <v/>
      </c>
      <c r="C71" s="39">
        <f>ROW()-ROW(TBL_APP_LOANPOOL[[#Headers],[ROW_ID]])</f>
        <v>56</v>
      </c>
      <c r="D71" s="78"/>
      <c r="E71" s="79"/>
      <c r="F71" s="80"/>
      <c r="G71" s="68"/>
      <c r="H71" s="99"/>
      <c r="I71" s="82"/>
      <c r="J71" s="82"/>
      <c r="K71" s="97"/>
      <c r="L71" s="83"/>
      <c r="M71" s="78"/>
      <c r="N71" s="84"/>
      <c r="O71" s="81"/>
      <c r="P71" s="78"/>
      <c r="Q71" s="78"/>
      <c r="R71"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71"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71" s="86">
        <f>SUM(
IF(AND(ATTR_PROG_CODE="HDA",UPPER(TBL_APP_LOANPOOL[[#This Row],[LOAN_TYPE]])&lt;&gt;RANGE_LOOKUP_LOANSEC_TYPE_HDA,TBL_APP_LOANPOOL[[#This Row],[LOAN_TYPE]]&lt;&gt;""),1,0),
IF(AND(UPPER(TBL_APP_LOANPOOL[[#This Row],[CREATE_RETAIN_JOBS_FLAG]])&lt;&gt;"YES",TBL_APP_LOANPOOL[[#This Row],[CREATE_RETAIN_JOBS_COUNT]]&lt;&gt;""),1,0)
)</f>
        <v>0</v>
      </c>
    </row>
    <row r="72" spans="2:20" s="50" customFormat="1" ht="26.25" customHeight="1" x14ac:dyDescent="0.2">
      <c r="B72" s="63" t="str">
        <f>IF(TBL_APP_LOANPOOL[[#This Row],[RECORD_STARTED]],IF(TBL_APP_LOANPOOL[[#This Row],[ERROR_COUNT]]&gt;0,-1,IF(TBL_APP_LOANPOOL[[#This Row],[REQ_FIELDS_POPULATED]],1,0)),"")</f>
        <v/>
      </c>
      <c r="C72" s="39">
        <f>ROW()-ROW(TBL_APP_LOANPOOL[[#Headers],[ROW_ID]])</f>
        <v>57</v>
      </c>
      <c r="D72" s="78"/>
      <c r="E72" s="79"/>
      <c r="F72" s="80"/>
      <c r="G72" s="68"/>
      <c r="H72" s="99"/>
      <c r="I72" s="82"/>
      <c r="J72" s="82"/>
      <c r="K72" s="97"/>
      <c r="L72" s="83"/>
      <c r="M72" s="78"/>
      <c r="N72" s="84"/>
      <c r="O72" s="81"/>
      <c r="P72" s="78"/>
      <c r="Q72" s="78"/>
      <c r="R72"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72"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72" s="86">
        <f>SUM(
IF(AND(ATTR_PROG_CODE="HDA",UPPER(TBL_APP_LOANPOOL[[#This Row],[LOAN_TYPE]])&lt;&gt;RANGE_LOOKUP_LOANSEC_TYPE_HDA,TBL_APP_LOANPOOL[[#This Row],[LOAN_TYPE]]&lt;&gt;""),1,0),
IF(AND(UPPER(TBL_APP_LOANPOOL[[#This Row],[CREATE_RETAIN_JOBS_FLAG]])&lt;&gt;"YES",TBL_APP_LOANPOOL[[#This Row],[CREATE_RETAIN_JOBS_COUNT]]&lt;&gt;""),1,0)
)</f>
        <v>0</v>
      </c>
    </row>
    <row r="73" spans="2:20" s="50" customFormat="1" ht="26.25" customHeight="1" x14ac:dyDescent="0.2">
      <c r="B73" s="63" t="str">
        <f>IF(TBL_APP_LOANPOOL[[#This Row],[RECORD_STARTED]],IF(TBL_APP_LOANPOOL[[#This Row],[ERROR_COUNT]]&gt;0,-1,IF(TBL_APP_LOANPOOL[[#This Row],[REQ_FIELDS_POPULATED]],1,0)),"")</f>
        <v/>
      </c>
      <c r="C73" s="39">
        <f>ROW()-ROW(TBL_APP_LOANPOOL[[#Headers],[ROW_ID]])</f>
        <v>58</v>
      </c>
      <c r="D73" s="78"/>
      <c r="E73" s="79"/>
      <c r="F73" s="80"/>
      <c r="G73" s="68"/>
      <c r="H73" s="99"/>
      <c r="I73" s="82"/>
      <c r="J73" s="82"/>
      <c r="K73" s="97"/>
      <c r="L73" s="83"/>
      <c r="M73" s="78"/>
      <c r="N73" s="84"/>
      <c r="O73" s="81"/>
      <c r="P73" s="78"/>
      <c r="Q73" s="78"/>
      <c r="R73"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73"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73" s="86">
        <f>SUM(
IF(AND(ATTR_PROG_CODE="HDA",UPPER(TBL_APP_LOANPOOL[[#This Row],[LOAN_TYPE]])&lt;&gt;RANGE_LOOKUP_LOANSEC_TYPE_HDA,TBL_APP_LOANPOOL[[#This Row],[LOAN_TYPE]]&lt;&gt;""),1,0),
IF(AND(UPPER(TBL_APP_LOANPOOL[[#This Row],[CREATE_RETAIN_JOBS_FLAG]])&lt;&gt;"YES",TBL_APP_LOANPOOL[[#This Row],[CREATE_RETAIN_JOBS_COUNT]]&lt;&gt;""),1,0)
)</f>
        <v>0</v>
      </c>
    </row>
    <row r="74" spans="2:20" s="50" customFormat="1" ht="26.25" customHeight="1" x14ac:dyDescent="0.2">
      <c r="B74" s="63" t="str">
        <f>IF(TBL_APP_LOANPOOL[[#This Row],[RECORD_STARTED]],IF(TBL_APP_LOANPOOL[[#This Row],[ERROR_COUNT]]&gt;0,-1,IF(TBL_APP_LOANPOOL[[#This Row],[REQ_FIELDS_POPULATED]],1,0)),"")</f>
        <v/>
      </c>
      <c r="C74" s="39">
        <f>ROW()-ROW(TBL_APP_LOANPOOL[[#Headers],[ROW_ID]])</f>
        <v>59</v>
      </c>
      <c r="D74" s="78"/>
      <c r="E74" s="79"/>
      <c r="F74" s="80"/>
      <c r="G74" s="68"/>
      <c r="H74" s="99"/>
      <c r="I74" s="82"/>
      <c r="J74" s="82"/>
      <c r="K74" s="97"/>
      <c r="L74" s="83"/>
      <c r="M74" s="78"/>
      <c r="N74" s="84"/>
      <c r="O74" s="81"/>
      <c r="P74" s="78"/>
      <c r="Q74" s="78"/>
      <c r="R74"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74"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74" s="86">
        <f>SUM(
IF(AND(ATTR_PROG_CODE="HDA",UPPER(TBL_APP_LOANPOOL[[#This Row],[LOAN_TYPE]])&lt;&gt;RANGE_LOOKUP_LOANSEC_TYPE_HDA,TBL_APP_LOANPOOL[[#This Row],[LOAN_TYPE]]&lt;&gt;""),1,0),
IF(AND(UPPER(TBL_APP_LOANPOOL[[#This Row],[CREATE_RETAIN_JOBS_FLAG]])&lt;&gt;"YES",TBL_APP_LOANPOOL[[#This Row],[CREATE_RETAIN_JOBS_COUNT]]&lt;&gt;""),1,0)
)</f>
        <v>0</v>
      </c>
    </row>
    <row r="75" spans="2:20" s="50" customFormat="1" ht="26.25" customHeight="1" x14ac:dyDescent="0.2">
      <c r="B75" s="63" t="str">
        <f>IF(TBL_APP_LOANPOOL[[#This Row],[RECORD_STARTED]],IF(TBL_APP_LOANPOOL[[#This Row],[ERROR_COUNT]]&gt;0,-1,IF(TBL_APP_LOANPOOL[[#This Row],[REQ_FIELDS_POPULATED]],1,0)),"")</f>
        <v/>
      </c>
      <c r="C75" s="39">
        <f>ROW()-ROW(TBL_APP_LOANPOOL[[#Headers],[ROW_ID]])</f>
        <v>60</v>
      </c>
      <c r="D75" s="78"/>
      <c r="E75" s="79"/>
      <c r="F75" s="80"/>
      <c r="G75" s="68"/>
      <c r="H75" s="99"/>
      <c r="I75" s="82"/>
      <c r="J75" s="82"/>
      <c r="K75" s="97"/>
      <c r="L75" s="83"/>
      <c r="M75" s="78"/>
      <c r="N75" s="84"/>
      <c r="O75" s="81"/>
      <c r="P75" s="78"/>
      <c r="Q75" s="78"/>
      <c r="R75"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75"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75" s="86">
        <f>SUM(
IF(AND(ATTR_PROG_CODE="HDA",UPPER(TBL_APP_LOANPOOL[[#This Row],[LOAN_TYPE]])&lt;&gt;RANGE_LOOKUP_LOANSEC_TYPE_HDA,TBL_APP_LOANPOOL[[#This Row],[LOAN_TYPE]]&lt;&gt;""),1,0),
IF(AND(UPPER(TBL_APP_LOANPOOL[[#This Row],[CREATE_RETAIN_JOBS_FLAG]])&lt;&gt;"YES",TBL_APP_LOANPOOL[[#This Row],[CREATE_RETAIN_JOBS_COUNT]]&lt;&gt;""),1,0)
)</f>
        <v>0</v>
      </c>
    </row>
    <row r="76" spans="2:20" s="50" customFormat="1" ht="26.25" customHeight="1" x14ac:dyDescent="0.2">
      <c r="B76" s="63" t="str">
        <f>IF(TBL_APP_LOANPOOL[[#This Row],[RECORD_STARTED]],IF(TBL_APP_LOANPOOL[[#This Row],[ERROR_COUNT]]&gt;0,-1,IF(TBL_APP_LOANPOOL[[#This Row],[REQ_FIELDS_POPULATED]],1,0)),"")</f>
        <v/>
      </c>
      <c r="C76" s="39">
        <f>ROW()-ROW(TBL_APP_LOANPOOL[[#Headers],[ROW_ID]])</f>
        <v>61</v>
      </c>
      <c r="D76" s="78"/>
      <c r="E76" s="79"/>
      <c r="F76" s="80"/>
      <c r="G76" s="68"/>
      <c r="H76" s="99"/>
      <c r="I76" s="82"/>
      <c r="J76" s="82"/>
      <c r="K76" s="97"/>
      <c r="L76" s="83"/>
      <c r="M76" s="78"/>
      <c r="N76" s="84"/>
      <c r="O76" s="81"/>
      <c r="P76" s="78"/>
      <c r="Q76" s="78"/>
      <c r="R76"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76"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76" s="86">
        <f>SUM(
IF(AND(ATTR_PROG_CODE="HDA",UPPER(TBL_APP_LOANPOOL[[#This Row],[LOAN_TYPE]])&lt;&gt;RANGE_LOOKUP_LOANSEC_TYPE_HDA,TBL_APP_LOANPOOL[[#This Row],[LOAN_TYPE]]&lt;&gt;""),1,0),
IF(AND(UPPER(TBL_APP_LOANPOOL[[#This Row],[CREATE_RETAIN_JOBS_FLAG]])&lt;&gt;"YES",TBL_APP_LOANPOOL[[#This Row],[CREATE_RETAIN_JOBS_COUNT]]&lt;&gt;""),1,0)
)</f>
        <v>0</v>
      </c>
    </row>
    <row r="77" spans="2:20" s="50" customFormat="1" ht="26.25" customHeight="1" x14ac:dyDescent="0.2">
      <c r="B77" s="63" t="str">
        <f>IF(TBL_APP_LOANPOOL[[#This Row],[RECORD_STARTED]],IF(TBL_APP_LOANPOOL[[#This Row],[ERROR_COUNT]]&gt;0,-1,IF(TBL_APP_LOANPOOL[[#This Row],[REQ_FIELDS_POPULATED]],1,0)),"")</f>
        <v/>
      </c>
      <c r="C77" s="39">
        <f>ROW()-ROW(TBL_APP_LOANPOOL[[#Headers],[ROW_ID]])</f>
        <v>62</v>
      </c>
      <c r="D77" s="78"/>
      <c r="E77" s="79"/>
      <c r="F77" s="80"/>
      <c r="G77" s="68"/>
      <c r="H77" s="99"/>
      <c r="I77" s="82"/>
      <c r="J77" s="82"/>
      <c r="K77" s="97"/>
      <c r="L77" s="83"/>
      <c r="M77" s="78"/>
      <c r="N77" s="84"/>
      <c r="O77" s="81"/>
      <c r="P77" s="78"/>
      <c r="Q77" s="78"/>
      <c r="R77"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77"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77" s="86">
        <f>SUM(
IF(AND(ATTR_PROG_CODE="HDA",UPPER(TBL_APP_LOANPOOL[[#This Row],[LOAN_TYPE]])&lt;&gt;RANGE_LOOKUP_LOANSEC_TYPE_HDA,TBL_APP_LOANPOOL[[#This Row],[LOAN_TYPE]]&lt;&gt;""),1,0),
IF(AND(UPPER(TBL_APP_LOANPOOL[[#This Row],[CREATE_RETAIN_JOBS_FLAG]])&lt;&gt;"YES",TBL_APP_LOANPOOL[[#This Row],[CREATE_RETAIN_JOBS_COUNT]]&lt;&gt;""),1,0)
)</f>
        <v>0</v>
      </c>
    </row>
    <row r="78" spans="2:20" s="50" customFormat="1" ht="26.25" customHeight="1" x14ac:dyDescent="0.2">
      <c r="B78" s="63" t="str">
        <f>IF(TBL_APP_LOANPOOL[[#This Row],[RECORD_STARTED]],IF(TBL_APP_LOANPOOL[[#This Row],[ERROR_COUNT]]&gt;0,-1,IF(TBL_APP_LOANPOOL[[#This Row],[REQ_FIELDS_POPULATED]],1,0)),"")</f>
        <v/>
      </c>
      <c r="C78" s="39">
        <f>ROW()-ROW(TBL_APP_LOANPOOL[[#Headers],[ROW_ID]])</f>
        <v>63</v>
      </c>
      <c r="D78" s="78"/>
      <c r="E78" s="79"/>
      <c r="F78" s="80"/>
      <c r="G78" s="68"/>
      <c r="H78" s="99"/>
      <c r="I78" s="82"/>
      <c r="J78" s="82"/>
      <c r="K78" s="97"/>
      <c r="L78" s="83"/>
      <c r="M78" s="78"/>
      <c r="N78" s="84"/>
      <c r="O78" s="81"/>
      <c r="P78" s="78"/>
      <c r="Q78" s="78"/>
      <c r="R78"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78"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78" s="86">
        <f>SUM(
IF(AND(ATTR_PROG_CODE="HDA",UPPER(TBL_APP_LOANPOOL[[#This Row],[LOAN_TYPE]])&lt;&gt;RANGE_LOOKUP_LOANSEC_TYPE_HDA,TBL_APP_LOANPOOL[[#This Row],[LOAN_TYPE]]&lt;&gt;""),1,0),
IF(AND(UPPER(TBL_APP_LOANPOOL[[#This Row],[CREATE_RETAIN_JOBS_FLAG]])&lt;&gt;"YES",TBL_APP_LOANPOOL[[#This Row],[CREATE_RETAIN_JOBS_COUNT]]&lt;&gt;""),1,0)
)</f>
        <v>0</v>
      </c>
    </row>
    <row r="79" spans="2:20" s="50" customFormat="1" ht="26.25" customHeight="1" x14ac:dyDescent="0.2">
      <c r="B79" s="63" t="str">
        <f>IF(TBL_APP_LOANPOOL[[#This Row],[RECORD_STARTED]],IF(TBL_APP_LOANPOOL[[#This Row],[ERROR_COUNT]]&gt;0,-1,IF(TBL_APP_LOANPOOL[[#This Row],[REQ_FIELDS_POPULATED]],1,0)),"")</f>
        <v/>
      </c>
      <c r="C79" s="39">
        <f>ROW()-ROW(TBL_APP_LOANPOOL[[#Headers],[ROW_ID]])</f>
        <v>64</v>
      </c>
      <c r="D79" s="78"/>
      <c r="E79" s="79"/>
      <c r="F79" s="80"/>
      <c r="G79" s="68"/>
      <c r="H79" s="99"/>
      <c r="I79" s="82"/>
      <c r="J79" s="82"/>
      <c r="K79" s="97"/>
      <c r="L79" s="83"/>
      <c r="M79" s="78"/>
      <c r="N79" s="84"/>
      <c r="O79" s="81"/>
      <c r="P79" s="78"/>
      <c r="Q79" s="78"/>
      <c r="R79"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79"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79" s="86">
        <f>SUM(
IF(AND(ATTR_PROG_CODE="HDA",UPPER(TBL_APP_LOANPOOL[[#This Row],[LOAN_TYPE]])&lt;&gt;RANGE_LOOKUP_LOANSEC_TYPE_HDA,TBL_APP_LOANPOOL[[#This Row],[LOAN_TYPE]]&lt;&gt;""),1,0),
IF(AND(UPPER(TBL_APP_LOANPOOL[[#This Row],[CREATE_RETAIN_JOBS_FLAG]])&lt;&gt;"YES",TBL_APP_LOANPOOL[[#This Row],[CREATE_RETAIN_JOBS_COUNT]]&lt;&gt;""),1,0)
)</f>
        <v>0</v>
      </c>
    </row>
    <row r="80" spans="2:20" s="50" customFormat="1" ht="26.25" customHeight="1" x14ac:dyDescent="0.2">
      <c r="B80" s="63" t="str">
        <f>IF(TBL_APP_LOANPOOL[[#This Row],[RECORD_STARTED]],IF(TBL_APP_LOANPOOL[[#This Row],[ERROR_COUNT]]&gt;0,-1,IF(TBL_APP_LOANPOOL[[#This Row],[REQ_FIELDS_POPULATED]],1,0)),"")</f>
        <v/>
      </c>
      <c r="C80" s="39">
        <f>ROW()-ROW(TBL_APP_LOANPOOL[[#Headers],[ROW_ID]])</f>
        <v>65</v>
      </c>
      <c r="D80" s="78"/>
      <c r="E80" s="79"/>
      <c r="F80" s="80"/>
      <c r="G80" s="68"/>
      <c r="H80" s="99"/>
      <c r="I80" s="82"/>
      <c r="J80" s="82"/>
      <c r="K80" s="97"/>
      <c r="L80" s="83"/>
      <c r="M80" s="78"/>
      <c r="N80" s="84"/>
      <c r="O80" s="81"/>
      <c r="P80" s="78"/>
      <c r="Q80" s="78"/>
      <c r="R80"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80"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80" s="86">
        <f>SUM(
IF(AND(ATTR_PROG_CODE="HDA",UPPER(TBL_APP_LOANPOOL[[#This Row],[LOAN_TYPE]])&lt;&gt;RANGE_LOOKUP_LOANSEC_TYPE_HDA,TBL_APP_LOANPOOL[[#This Row],[LOAN_TYPE]]&lt;&gt;""),1,0),
IF(AND(UPPER(TBL_APP_LOANPOOL[[#This Row],[CREATE_RETAIN_JOBS_FLAG]])&lt;&gt;"YES",TBL_APP_LOANPOOL[[#This Row],[CREATE_RETAIN_JOBS_COUNT]]&lt;&gt;""),1,0)
)</f>
        <v>0</v>
      </c>
    </row>
    <row r="81" spans="2:20" s="50" customFormat="1" ht="26.25" customHeight="1" x14ac:dyDescent="0.2">
      <c r="B81" s="63" t="str">
        <f>IF(TBL_APP_LOANPOOL[[#This Row],[RECORD_STARTED]],IF(TBL_APP_LOANPOOL[[#This Row],[ERROR_COUNT]]&gt;0,-1,IF(TBL_APP_LOANPOOL[[#This Row],[REQ_FIELDS_POPULATED]],1,0)),"")</f>
        <v/>
      </c>
      <c r="C81" s="39">
        <f>ROW()-ROW(TBL_APP_LOANPOOL[[#Headers],[ROW_ID]])</f>
        <v>66</v>
      </c>
      <c r="D81" s="78"/>
      <c r="E81" s="79"/>
      <c r="F81" s="80"/>
      <c r="G81" s="68"/>
      <c r="H81" s="99"/>
      <c r="I81" s="82"/>
      <c r="J81" s="82"/>
      <c r="K81" s="97"/>
      <c r="L81" s="83"/>
      <c r="M81" s="78"/>
      <c r="N81" s="84"/>
      <c r="O81" s="81"/>
      <c r="P81" s="78"/>
      <c r="Q81" s="78"/>
      <c r="R81"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81"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81" s="86">
        <f>SUM(
IF(AND(ATTR_PROG_CODE="HDA",UPPER(TBL_APP_LOANPOOL[[#This Row],[LOAN_TYPE]])&lt;&gt;RANGE_LOOKUP_LOANSEC_TYPE_HDA,TBL_APP_LOANPOOL[[#This Row],[LOAN_TYPE]]&lt;&gt;""),1,0),
IF(AND(UPPER(TBL_APP_LOANPOOL[[#This Row],[CREATE_RETAIN_JOBS_FLAG]])&lt;&gt;"YES",TBL_APP_LOANPOOL[[#This Row],[CREATE_RETAIN_JOBS_COUNT]]&lt;&gt;""),1,0)
)</f>
        <v>0</v>
      </c>
    </row>
    <row r="82" spans="2:20" s="50" customFormat="1" ht="26.25" customHeight="1" x14ac:dyDescent="0.2">
      <c r="B82" s="63" t="str">
        <f>IF(TBL_APP_LOANPOOL[[#This Row],[RECORD_STARTED]],IF(TBL_APP_LOANPOOL[[#This Row],[ERROR_COUNT]]&gt;0,-1,IF(TBL_APP_LOANPOOL[[#This Row],[REQ_FIELDS_POPULATED]],1,0)),"")</f>
        <v/>
      </c>
      <c r="C82" s="39">
        <f>ROW()-ROW(TBL_APP_LOANPOOL[[#Headers],[ROW_ID]])</f>
        <v>67</v>
      </c>
      <c r="D82" s="78"/>
      <c r="E82" s="79"/>
      <c r="F82" s="80"/>
      <c r="G82" s="68"/>
      <c r="H82" s="99"/>
      <c r="I82" s="82"/>
      <c r="J82" s="82"/>
      <c r="K82" s="97"/>
      <c r="L82" s="83"/>
      <c r="M82" s="78"/>
      <c r="N82" s="84"/>
      <c r="O82" s="81"/>
      <c r="P82" s="78"/>
      <c r="Q82" s="78"/>
      <c r="R82"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82"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82" s="86">
        <f>SUM(
IF(AND(ATTR_PROG_CODE="HDA",UPPER(TBL_APP_LOANPOOL[[#This Row],[LOAN_TYPE]])&lt;&gt;RANGE_LOOKUP_LOANSEC_TYPE_HDA,TBL_APP_LOANPOOL[[#This Row],[LOAN_TYPE]]&lt;&gt;""),1,0),
IF(AND(UPPER(TBL_APP_LOANPOOL[[#This Row],[CREATE_RETAIN_JOBS_FLAG]])&lt;&gt;"YES",TBL_APP_LOANPOOL[[#This Row],[CREATE_RETAIN_JOBS_COUNT]]&lt;&gt;""),1,0)
)</f>
        <v>0</v>
      </c>
    </row>
    <row r="83" spans="2:20" s="50" customFormat="1" ht="26.25" customHeight="1" x14ac:dyDescent="0.2">
      <c r="B83" s="63" t="str">
        <f>IF(TBL_APP_LOANPOOL[[#This Row],[RECORD_STARTED]],IF(TBL_APP_LOANPOOL[[#This Row],[ERROR_COUNT]]&gt;0,-1,IF(TBL_APP_LOANPOOL[[#This Row],[REQ_FIELDS_POPULATED]],1,0)),"")</f>
        <v/>
      </c>
      <c r="C83" s="39">
        <f>ROW()-ROW(TBL_APP_LOANPOOL[[#Headers],[ROW_ID]])</f>
        <v>68</v>
      </c>
      <c r="D83" s="78"/>
      <c r="E83" s="79"/>
      <c r="F83" s="80"/>
      <c r="G83" s="68"/>
      <c r="H83" s="99"/>
      <c r="I83" s="82"/>
      <c r="J83" s="82"/>
      <c r="K83" s="97"/>
      <c r="L83" s="83"/>
      <c r="M83" s="78"/>
      <c r="N83" s="84"/>
      <c r="O83" s="81"/>
      <c r="P83" s="78"/>
      <c r="Q83" s="78"/>
      <c r="R83"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83"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83" s="86">
        <f>SUM(
IF(AND(ATTR_PROG_CODE="HDA",UPPER(TBL_APP_LOANPOOL[[#This Row],[LOAN_TYPE]])&lt;&gt;RANGE_LOOKUP_LOANSEC_TYPE_HDA,TBL_APP_LOANPOOL[[#This Row],[LOAN_TYPE]]&lt;&gt;""),1,0),
IF(AND(UPPER(TBL_APP_LOANPOOL[[#This Row],[CREATE_RETAIN_JOBS_FLAG]])&lt;&gt;"YES",TBL_APP_LOANPOOL[[#This Row],[CREATE_RETAIN_JOBS_COUNT]]&lt;&gt;""),1,0)
)</f>
        <v>0</v>
      </c>
    </row>
    <row r="84" spans="2:20" s="50" customFormat="1" ht="26.25" customHeight="1" x14ac:dyDescent="0.2">
      <c r="B84" s="63" t="str">
        <f>IF(TBL_APP_LOANPOOL[[#This Row],[RECORD_STARTED]],IF(TBL_APP_LOANPOOL[[#This Row],[ERROR_COUNT]]&gt;0,-1,IF(TBL_APP_LOANPOOL[[#This Row],[REQ_FIELDS_POPULATED]],1,0)),"")</f>
        <v/>
      </c>
      <c r="C84" s="39">
        <f>ROW()-ROW(TBL_APP_LOANPOOL[[#Headers],[ROW_ID]])</f>
        <v>69</v>
      </c>
      <c r="D84" s="78"/>
      <c r="E84" s="79"/>
      <c r="F84" s="80"/>
      <c r="G84" s="68"/>
      <c r="H84" s="99"/>
      <c r="I84" s="82"/>
      <c r="J84" s="82"/>
      <c r="K84" s="97"/>
      <c r="L84" s="83"/>
      <c r="M84" s="78"/>
      <c r="N84" s="84"/>
      <c r="O84" s="81"/>
      <c r="P84" s="78"/>
      <c r="Q84" s="78"/>
      <c r="R84"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84"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84" s="86">
        <f>SUM(
IF(AND(ATTR_PROG_CODE="HDA",UPPER(TBL_APP_LOANPOOL[[#This Row],[LOAN_TYPE]])&lt;&gt;RANGE_LOOKUP_LOANSEC_TYPE_HDA,TBL_APP_LOANPOOL[[#This Row],[LOAN_TYPE]]&lt;&gt;""),1,0),
IF(AND(UPPER(TBL_APP_LOANPOOL[[#This Row],[CREATE_RETAIN_JOBS_FLAG]])&lt;&gt;"YES",TBL_APP_LOANPOOL[[#This Row],[CREATE_RETAIN_JOBS_COUNT]]&lt;&gt;""),1,0)
)</f>
        <v>0</v>
      </c>
    </row>
    <row r="85" spans="2:20" s="50" customFormat="1" ht="26.25" customHeight="1" x14ac:dyDescent="0.2">
      <c r="B85" s="63" t="str">
        <f>IF(TBL_APP_LOANPOOL[[#This Row],[RECORD_STARTED]],IF(TBL_APP_LOANPOOL[[#This Row],[ERROR_COUNT]]&gt;0,-1,IF(TBL_APP_LOANPOOL[[#This Row],[REQ_FIELDS_POPULATED]],1,0)),"")</f>
        <v/>
      </c>
      <c r="C85" s="39">
        <f>ROW()-ROW(TBL_APP_LOANPOOL[[#Headers],[ROW_ID]])</f>
        <v>70</v>
      </c>
      <c r="D85" s="78"/>
      <c r="E85" s="79"/>
      <c r="F85" s="80"/>
      <c r="G85" s="68"/>
      <c r="H85" s="99"/>
      <c r="I85" s="82"/>
      <c r="J85" s="82"/>
      <c r="K85" s="97"/>
      <c r="L85" s="83"/>
      <c r="M85" s="78"/>
      <c r="N85" s="84"/>
      <c r="O85" s="81"/>
      <c r="P85" s="78"/>
      <c r="Q85" s="78"/>
      <c r="R85"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85"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85" s="86">
        <f>SUM(
IF(AND(ATTR_PROG_CODE="HDA",UPPER(TBL_APP_LOANPOOL[[#This Row],[LOAN_TYPE]])&lt;&gt;RANGE_LOOKUP_LOANSEC_TYPE_HDA,TBL_APP_LOANPOOL[[#This Row],[LOAN_TYPE]]&lt;&gt;""),1,0),
IF(AND(UPPER(TBL_APP_LOANPOOL[[#This Row],[CREATE_RETAIN_JOBS_FLAG]])&lt;&gt;"YES",TBL_APP_LOANPOOL[[#This Row],[CREATE_RETAIN_JOBS_COUNT]]&lt;&gt;""),1,0)
)</f>
        <v>0</v>
      </c>
    </row>
    <row r="86" spans="2:20" s="50" customFormat="1" ht="26.25" customHeight="1" x14ac:dyDescent="0.2">
      <c r="B86" s="63" t="str">
        <f>IF(TBL_APP_LOANPOOL[[#This Row],[RECORD_STARTED]],IF(TBL_APP_LOANPOOL[[#This Row],[ERROR_COUNT]]&gt;0,-1,IF(TBL_APP_LOANPOOL[[#This Row],[REQ_FIELDS_POPULATED]],1,0)),"")</f>
        <v/>
      </c>
      <c r="C86" s="39">
        <f>ROW()-ROW(TBL_APP_LOANPOOL[[#Headers],[ROW_ID]])</f>
        <v>71</v>
      </c>
      <c r="D86" s="78"/>
      <c r="E86" s="79"/>
      <c r="F86" s="80"/>
      <c r="G86" s="68"/>
      <c r="H86" s="99"/>
      <c r="I86" s="82"/>
      <c r="J86" s="82"/>
      <c r="K86" s="97"/>
      <c r="L86" s="83"/>
      <c r="M86" s="78"/>
      <c r="N86" s="84"/>
      <c r="O86" s="81"/>
      <c r="P86" s="78"/>
      <c r="Q86" s="78"/>
      <c r="R86"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86"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86" s="86">
        <f>SUM(
IF(AND(ATTR_PROG_CODE="HDA",UPPER(TBL_APP_LOANPOOL[[#This Row],[LOAN_TYPE]])&lt;&gt;RANGE_LOOKUP_LOANSEC_TYPE_HDA,TBL_APP_LOANPOOL[[#This Row],[LOAN_TYPE]]&lt;&gt;""),1,0),
IF(AND(UPPER(TBL_APP_LOANPOOL[[#This Row],[CREATE_RETAIN_JOBS_FLAG]])&lt;&gt;"YES",TBL_APP_LOANPOOL[[#This Row],[CREATE_RETAIN_JOBS_COUNT]]&lt;&gt;""),1,0)
)</f>
        <v>0</v>
      </c>
    </row>
    <row r="87" spans="2:20" s="50" customFormat="1" ht="26.25" customHeight="1" x14ac:dyDescent="0.2">
      <c r="B87" s="63" t="str">
        <f>IF(TBL_APP_LOANPOOL[[#This Row],[RECORD_STARTED]],IF(TBL_APP_LOANPOOL[[#This Row],[ERROR_COUNT]]&gt;0,-1,IF(TBL_APP_LOANPOOL[[#This Row],[REQ_FIELDS_POPULATED]],1,0)),"")</f>
        <v/>
      </c>
      <c r="C87" s="39">
        <f>ROW()-ROW(TBL_APP_LOANPOOL[[#Headers],[ROW_ID]])</f>
        <v>72</v>
      </c>
      <c r="D87" s="78"/>
      <c r="E87" s="79"/>
      <c r="F87" s="80"/>
      <c r="G87" s="68"/>
      <c r="H87" s="99"/>
      <c r="I87" s="82"/>
      <c r="J87" s="82"/>
      <c r="K87" s="97"/>
      <c r="L87" s="83"/>
      <c r="M87" s="78"/>
      <c r="N87" s="84"/>
      <c r="O87" s="81"/>
      <c r="P87" s="78"/>
      <c r="Q87" s="78"/>
      <c r="R87"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87"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87" s="86">
        <f>SUM(
IF(AND(ATTR_PROG_CODE="HDA",UPPER(TBL_APP_LOANPOOL[[#This Row],[LOAN_TYPE]])&lt;&gt;RANGE_LOOKUP_LOANSEC_TYPE_HDA,TBL_APP_LOANPOOL[[#This Row],[LOAN_TYPE]]&lt;&gt;""),1,0),
IF(AND(UPPER(TBL_APP_LOANPOOL[[#This Row],[CREATE_RETAIN_JOBS_FLAG]])&lt;&gt;"YES",TBL_APP_LOANPOOL[[#This Row],[CREATE_RETAIN_JOBS_COUNT]]&lt;&gt;""),1,0)
)</f>
        <v>0</v>
      </c>
    </row>
    <row r="88" spans="2:20" s="50" customFormat="1" ht="26.25" customHeight="1" x14ac:dyDescent="0.2">
      <c r="B88" s="63" t="str">
        <f>IF(TBL_APP_LOANPOOL[[#This Row],[RECORD_STARTED]],IF(TBL_APP_LOANPOOL[[#This Row],[ERROR_COUNT]]&gt;0,-1,IF(TBL_APP_LOANPOOL[[#This Row],[REQ_FIELDS_POPULATED]],1,0)),"")</f>
        <v/>
      </c>
      <c r="C88" s="39">
        <f>ROW()-ROW(TBL_APP_LOANPOOL[[#Headers],[ROW_ID]])</f>
        <v>73</v>
      </c>
      <c r="D88" s="78"/>
      <c r="E88" s="79"/>
      <c r="F88" s="80"/>
      <c r="G88" s="68"/>
      <c r="H88" s="99"/>
      <c r="I88" s="82"/>
      <c r="J88" s="82"/>
      <c r="K88" s="97"/>
      <c r="L88" s="83"/>
      <c r="M88" s="78"/>
      <c r="N88" s="84"/>
      <c r="O88" s="81"/>
      <c r="P88" s="78"/>
      <c r="Q88" s="78"/>
      <c r="R88"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88"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88" s="86">
        <f>SUM(
IF(AND(ATTR_PROG_CODE="HDA",UPPER(TBL_APP_LOANPOOL[[#This Row],[LOAN_TYPE]])&lt;&gt;RANGE_LOOKUP_LOANSEC_TYPE_HDA,TBL_APP_LOANPOOL[[#This Row],[LOAN_TYPE]]&lt;&gt;""),1,0),
IF(AND(UPPER(TBL_APP_LOANPOOL[[#This Row],[CREATE_RETAIN_JOBS_FLAG]])&lt;&gt;"YES",TBL_APP_LOANPOOL[[#This Row],[CREATE_RETAIN_JOBS_COUNT]]&lt;&gt;""),1,0)
)</f>
        <v>0</v>
      </c>
    </row>
    <row r="89" spans="2:20" s="50" customFormat="1" ht="26.25" customHeight="1" x14ac:dyDescent="0.2">
      <c r="B89" s="63" t="str">
        <f>IF(TBL_APP_LOANPOOL[[#This Row],[RECORD_STARTED]],IF(TBL_APP_LOANPOOL[[#This Row],[ERROR_COUNT]]&gt;0,-1,IF(TBL_APP_LOANPOOL[[#This Row],[REQ_FIELDS_POPULATED]],1,0)),"")</f>
        <v/>
      </c>
      <c r="C89" s="39">
        <f>ROW()-ROW(TBL_APP_LOANPOOL[[#Headers],[ROW_ID]])</f>
        <v>74</v>
      </c>
      <c r="D89" s="78"/>
      <c r="E89" s="79"/>
      <c r="F89" s="80"/>
      <c r="G89" s="68"/>
      <c r="H89" s="99"/>
      <c r="I89" s="82"/>
      <c r="J89" s="82"/>
      <c r="K89" s="97"/>
      <c r="L89" s="83"/>
      <c r="M89" s="78"/>
      <c r="N89" s="84"/>
      <c r="O89" s="81"/>
      <c r="P89" s="78"/>
      <c r="Q89" s="78"/>
      <c r="R89"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89"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89" s="86">
        <f>SUM(
IF(AND(ATTR_PROG_CODE="HDA",UPPER(TBL_APP_LOANPOOL[[#This Row],[LOAN_TYPE]])&lt;&gt;RANGE_LOOKUP_LOANSEC_TYPE_HDA,TBL_APP_LOANPOOL[[#This Row],[LOAN_TYPE]]&lt;&gt;""),1,0),
IF(AND(UPPER(TBL_APP_LOANPOOL[[#This Row],[CREATE_RETAIN_JOBS_FLAG]])&lt;&gt;"YES",TBL_APP_LOANPOOL[[#This Row],[CREATE_RETAIN_JOBS_COUNT]]&lt;&gt;""),1,0)
)</f>
        <v>0</v>
      </c>
    </row>
    <row r="90" spans="2:20" s="50" customFormat="1" ht="26.25" customHeight="1" x14ac:dyDescent="0.2">
      <c r="B90" s="63" t="str">
        <f>IF(TBL_APP_LOANPOOL[[#This Row],[RECORD_STARTED]],IF(TBL_APP_LOANPOOL[[#This Row],[ERROR_COUNT]]&gt;0,-1,IF(TBL_APP_LOANPOOL[[#This Row],[REQ_FIELDS_POPULATED]],1,0)),"")</f>
        <v/>
      </c>
      <c r="C90" s="39">
        <f>ROW()-ROW(TBL_APP_LOANPOOL[[#Headers],[ROW_ID]])</f>
        <v>75</v>
      </c>
      <c r="D90" s="78"/>
      <c r="E90" s="79"/>
      <c r="F90" s="80"/>
      <c r="G90" s="68"/>
      <c r="H90" s="99"/>
      <c r="I90" s="82"/>
      <c r="J90" s="82"/>
      <c r="K90" s="97"/>
      <c r="L90" s="83"/>
      <c r="M90" s="78"/>
      <c r="N90" s="84"/>
      <c r="O90" s="81"/>
      <c r="P90" s="78"/>
      <c r="Q90" s="78"/>
      <c r="R90"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90"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90" s="86">
        <f>SUM(
IF(AND(ATTR_PROG_CODE="HDA",UPPER(TBL_APP_LOANPOOL[[#This Row],[LOAN_TYPE]])&lt;&gt;RANGE_LOOKUP_LOANSEC_TYPE_HDA,TBL_APP_LOANPOOL[[#This Row],[LOAN_TYPE]]&lt;&gt;""),1,0),
IF(AND(UPPER(TBL_APP_LOANPOOL[[#This Row],[CREATE_RETAIN_JOBS_FLAG]])&lt;&gt;"YES",TBL_APP_LOANPOOL[[#This Row],[CREATE_RETAIN_JOBS_COUNT]]&lt;&gt;""),1,0)
)</f>
        <v>0</v>
      </c>
    </row>
    <row r="91" spans="2:20" s="50" customFormat="1" ht="26.25" customHeight="1" x14ac:dyDescent="0.2">
      <c r="B91" s="63" t="str">
        <f>IF(TBL_APP_LOANPOOL[[#This Row],[RECORD_STARTED]],IF(TBL_APP_LOANPOOL[[#This Row],[ERROR_COUNT]]&gt;0,-1,IF(TBL_APP_LOANPOOL[[#This Row],[REQ_FIELDS_POPULATED]],1,0)),"")</f>
        <v/>
      </c>
      <c r="C91" s="39">
        <f>ROW()-ROW(TBL_APP_LOANPOOL[[#Headers],[ROW_ID]])</f>
        <v>76</v>
      </c>
      <c r="D91" s="78"/>
      <c r="E91" s="79"/>
      <c r="F91" s="80"/>
      <c r="G91" s="68"/>
      <c r="H91" s="99"/>
      <c r="I91" s="82"/>
      <c r="J91" s="82"/>
      <c r="K91" s="97"/>
      <c r="L91" s="83"/>
      <c r="M91" s="78"/>
      <c r="N91" s="84"/>
      <c r="O91" s="81"/>
      <c r="P91" s="78"/>
      <c r="Q91" s="78"/>
      <c r="R91"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91"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91" s="86">
        <f>SUM(
IF(AND(ATTR_PROG_CODE="HDA",UPPER(TBL_APP_LOANPOOL[[#This Row],[LOAN_TYPE]])&lt;&gt;RANGE_LOOKUP_LOANSEC_TYPE_HDA,TBL_APP_LOANPOOL[[#This Row],[LOAN_TYPE]]&lt;&gt;""),1,0),
IF(AND(UPPER(TBL_APP_LOANPOOL[[#This Row],[CREATE_RETAIN_JOBS_FLAG]])&lt;&gt;"YES",TBL_APP_LOANPOOL[[#This Row],[CREATE_RETAIN_JOBS_COUNT]]&lt;&gt;""),1,0)
)</f>
        <v>0</v>
      </c>
    </row>
    <row r="92" spans="2:20" s="50" customFormat="1" ht="26.25" customHeight="1" x14ac:dyDescent="0.2">
      <c r="B92" s="63" t="str">
        <f>IF(TBL_APP_LOANPOOL[[#This Row],[RECORD_STARTED]],IF(TBL_APP_LOANPOOL[[#This Row],[ERROR_COUNT]]&gt;0,-1,IF(TBL_APP_LOANPOOL[[#This Row],[REQ_FIELDS_POPULATED]],1,0)),"")</f>
        <v/>
      </c>
      <c r="C92" s="39">
        <f>ROW()-ROW(TBL_APP_LOANPOOL[[#Headers],[ROW_ID]])</f>
        <v>77</v>
      </c>
      <c r="D92" s="78"/>
      <c r="E92" s="79"/>
      <c r="F92" s="80"/>
      <c r="G92" s="68"/>
      <c r="H92" s="99"/>
      <c r="I92" s="82"/>
      <c r="J92" s="82"/>
      <c r="K92" s="97"/>
      <c r="L92" s="83"/>
      <c r="M92" s="78"/>
      <c r="N92" s="84"/>
      <c r="O92" s="81"/>
      <c r="P92" s="78"/>
      <c r="Q92" s="78"/>
      <c r="R92"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92"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92" s="86">
        <f>SUM(
IF(AND(ATTR_PROG_CODE="HDA",UPPER(TBL_APP_LOANPOOL[[#This Row],[LOAN_TYPE]])&lt;&gt;RANGE_LOOKUP_LOANSEC_TYPE_HDA,TBL_APP_LOANPOOL[[#This Row],[LOAN_TYPE]]&lt;&gt;""),1,0),
IF(AND(UPPER(TBL_APP_LOANPOOL[[#This Row],[CREATE_RETAIN_JOBS_FLAG]])&lt;&gt;"YES",TBL_APP_LOANPOOL[[#This Row],[CREATE_RETAIN_JOBS_COUNT]]&lt;&gt;""),1,0)
)</f>
        <v>0</v>
      </c>
    </row>
    <row r="93" spans="2:20" s="50" customFormat="1" ht="26.25" customHeight="1" x14ac:dyDescent="0.2">
      <c r="B93" s="63" t="str">
        <f>IF(TBL_APP_LOANPOOL[[#This Row],[RECORD_STARTED]],IF(TBL_APP_LOANPOOL[[#This Row],[ERROR_COUNT]]&gt;0,-1,IF(TBL_APP_LOANPOOL[[#This Row],[REQ_FIELDS_POPULATED]],1,0)),"")</f>
        <v/>
      </c>
      <c r="C93" s="39">
        <f>ROW()-ROW(TBL_APP_LOANPOOL[[#Headers],[ROW_ID]])</f>
        <v>78</v>
      </c>
      <c r="D93" s="78"/>
      <c r="E93" s="79"/>
      <c r="F93" s="80"/>
      <c r="G93" s="68"/>
      <c r="H93" s="99"/>
      <c r="I93" s="82"/>
      <c r="J93" s="82"/>
      <c r="K93" s="97"/>
      <c r="L93" s="83"/>
      <c r="M93" s="78"/>
      <c r="N93" s="84"/>
      <c r="O93" s="81"/>
      <c r="P93" s="78"/>
      <c r="Q93" s="78"/>
      <c r="R93"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93"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93" s="86">
        <f>SUM(
IF(AND(ATTR_PROG_CODE="HDA",UPPER(TBL_APP_LOANPOOL[[#This Row],[LOAN_TYPE]])&lt;&gt;RANGE_LOOKUP_LOANSEC_TYPE_HDA,TBL_APP_LOANPOOL[[#This Row],[LOAN_TYPE]]&lt;&gt;""),1,0),
IF(AND(UPPER(TBL_APP_LOANPOOL[[#This Row],[CREATE_RETAIN_JOBS_FLAG]])&lt;&gt;"YES",TBL_APP_LOANPOOL[[#This Row],[CREATE_RETAIN_JOBS_COUNT]]&lt;&gt;""),1,0)
)</f>
        <v>0</v>
      </c>
    </row>
    <row r="94" spans="2:20" s="50" customFormat="1" ht="26.25" customHeight="1" x14ac:dyDescent="0.2">
      <c r="B94" s="63" t="str">
        <f>IF(TBL_APP_LOANPOOL[[#This Row],[RECORD_STARTED]],IF(TBL_APP_LOANPOOL[[#This Row],[ERROR_COUNT]]&gt;0,-1,IF(TBL_APP_LOANPOOL[[#This Row],[REQ_FIELDS_POPULATED]],1,0)),"")</f>
        <v/>
      </c>
      <c r="C94" s="39">
        <f>ROW()-ROW(TBL_APP_LOANPOOL[[#Headers],[ROW_ID]])</f>
        <v>79</v>
      </c>
      <c r="D94" s="78"/>
      <c r="E94" s="79"/>
      <c r="F94" s="80"/>
      <c r="G94" s="68"/>
      <c r="H94" s="99"/>
      <c r="I94" s="82"/>
      <c r="J94" s="82"/>
      <c r="K94" s="97"/>
      <c r="L94" s="83"/>
      <c r="M94" s="78"/>
      <c r="N94" s="84"/>
      <c r="O94" s="81"/>
      <c r="P94" s="78"/>
      <c r="Q94" s="78"/>
      <c r="R94"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94"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94" s="86">
        <f>SUM(
IF(AND(ATTR_PROG_CODE="HDA",UPPER(TBL_APP_LOANPOOL[[#This Row],[LOAN_TYPE]])&lt;&gt;RANGE_LOOKUP_LOANSEC_TYPE_HDA,TBL_APP_LOANPOOL[[#This Row],[LOAN_TYPE]]&lt;&gt;""),1,0),
IF(AND(UPPER(TBL_APP_LOANPOOL[[#This Row],[CREATE_RETAIN_JOBS_FLAG]])&lt;&gt;"YES",TBL_APP_LOANPOOL[[#This Row],[CREATE_RETAIN_JOBS_COUNT]]&lt;&gt;""),1,0)
)</f>
        <v>0</v>
      </c>
    </row>
    <row r="95" spans="2:20" s="50" customFormat="1" ht="26.25" customHeight="1" x14ac:dyDescent="0.2">
      <c r="B95" s="63" t="str">
        <f>IF(TBL_APP_LOANPOOL[[#This Row],[RECORD_STARTED]],IF(TBL_APP_LOANPOOL[[#This Row],[ERROR_COUNT]]&gt;0,-1,IF(TBL_APP_LOANPOOL[[#This Row],[REQ_FIELDS_POPULATED]],1,0)),"")</f>
        <v/>
      </c>
      <c r="C95" s="39">
        <f>ROW()-ROW(TBL_APP_LOANPOOL[[#Headers],[ROW_ID]])</f>
        <v>80</v>
      </c>
      <c r="D95" s="78"/>
      <c r="E95" s="79"/>
      <c r="F95" s="80"/>
      <c r="G95" s="68"/>
      <c r="H95" s="99"/>
      <c r="I95" s="82"/>
      <c r="J95" s="82"/>
      <c r="K95" s="97"/>
      <c r="L95" s="83"/>
      <c r="M95" s="78"/>
      <c r="N95" s="84"/>
      <c r="O95" s="81"/>
      <c r="P95" s="78"/>
      <c r="Q95" s="78"/>
      <c r="R95"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95"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95" s="86">
        <f>SUM(
IF(AND(ATTR_PROG_CODE="HDA",UPPER(TBL_APP_LOANPOOL[[#This Row],[LOAN_TYPE]])&lt;&gt;RANGE_LOOKUP_LOANSEC_TYPE_HDA,TBL_APP_LOANPOOL[[#This Row],[LOAN_TYPE]]&lt;&gt;""),1,0),
IF(AND(UPPER(TBL_APP_LOANPOOL[[#This Row],[CREATE_RETAIN_JOBS_FLAG]])&lt;&gt;"YES",TBL_APP_LOANPOOL[[#This Row],[CREATE_RETAIN_JOBS_COUNT]]&lt;&gt;""),1,0)
)</f>
        <v>0</v>
      </c>
    </row>
    <row r="96" spans="2:20" s="50" customFormat="1" ht="26.25" customHeight="1" x14ac:dyDescent="0.2">
      <c r="B96" s="63" t="str">
        <f>IF(TBL_APP_LOANPOOL[[#This Row],[RECORD_STARTED]],IF(TBL_APP_LOANPOOL[[#This Row],[ERROR_COUNT]]&gt;0,-1,IF(TBL_APP_LOANPOOL[[#This Row],[REQ_FIELDS_POPULATED]],1,0)),"")</f>
        <v/>
      </c>
      <c r="C96" s="39">
        <f>ROW()-ROW(TBL_APP_LOANPOOL[[#Headers],[ROW_ID]])</f>
        <v>81</v>
      </c>
      <c r="D96" s="78"/>
      <c r="E96" s="79"/>
      <c r="F96" s="80"/>
      <c r="G96" s="68"/>
      <c r="H96" s="99"/>
      <c r="I96" s="82"/>
      <c r="J96" s="82"/>
      <c r="K96" s="97"/>
      <c r="L96" s="83"/>
      <c r="M96" s="78"/>
      <c r="N96" s="84"/>
      <c r="O96" s="81"/>
      <c r="P96" s="78"/>
      <c r="Q96" s="78"/>
      <c r="R96"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96"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96" s="86">
        <f>SUM(
IF(AND(ATTR_PROG_CODE="HDA",UPPER(TBL_APP_LOANPOOL[[#This Row],[LOAN_TYPE]])&lt;&gt;RANGE_LOOKUP_LOANSEC_TYPE_HDA,TBL_APP_LOANPOOL[[#This Row],[LOAN_TYPE]]&lt;&gt;""),1,0),
IF(AND(UPPER(TBL_APP_LOANPOOL[[#This Row],[CREATE_RETAIN_JOBS_FLAG]])&lt;&gt;"YES",TBL_APP_LOANPOOL[[#This Row],[CREATE_RETAIN_JOBS_COUNT]]&lt;&gt;""),1,0)
)</f>
        <v>0</v>
      </c>
    </row>
    <row r="97" spans="2:20" s="50" customFormat="1" ht="26.25" customHeight="1" x14ac:dyDescent="0.2">
      <c r="B97" s="63" t="str">
        <f>IF(TBL_APP_LOANPOOL[[#This Row],[RECORD_STARTED]],IF(TBL_APP_LOANPOOL[[#This Row],[ERROR_COUNT]]&gt;0,-1,IF(TBL_APP_LOANPOOL[[#This Row],[REQ_FIELDS_POPULATED]],1,0)),"")</f>
        <v/>
      </c>
      <c r="C97" s="39">
        <f>ROW()-ROW(TBL_APP_LOANPOOL[[#Headers],[ROW_ID]])</f>
        <v>82</v>
      </c>
      <c r="D97" s="78"/>
      <c r="E97" s="79"/>
      <c r="F97" s="80"/>
      <c r="G97" s="68"/>
      <c r="H97" s="99"/>
      <c r="I97" s="82"/>
      <c r="J97" s="82"/>
      <c r="K97" s="97"/>
      <c r="L97" s="83"/>
      <c r="M97" s="78"/>
      <c r="N97" s="84"/>
      <c r="O97" s="81"/>
      <c r="P97" s="78"/>
      <c r="Q97" s="78"/>
      <c r="R97"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97"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97" s="86">
        <f>SUM(
IF(AND(ATTR_PROG_CODE="HDA",UPPER(TBL_APP_LOANPOOL[[#This Row],[LOAN_TYPE]])&lt;&gt;RANGE_LOOKUP_LOANSEC_TYPE_HDA,TBL_APP_LOANPOOL[[#This Row],[LOAN_TYPE]]&lt;&gt;""),1,0),
IF(AND(UPPER(TBL_APP_LOANPOOL[[#This Row],[CREATE_RETAIN_JOBS_FLAG]])&lt;&gt;"YES",TBL_APP_LOANPOOL[[#This Row],[CREATE_RETAIN_JOBS_COUNT]]&lt;&gt;""),1,0)
)</f>
        <v>0</v>
      </c>
    </row>
    <row r="98" spans="2:20" s="50" customFormat="1" ht="26.25" customHeight="1" x14ac:dyDescent="0.2">
      <c r="B98" s="63" t="str">
        <f>IF(TBL_APP_LOANPOOL[[#This Row],[RECORD_STARTED]],IF(TBL_APP_LOANPOOL[[#This Row],[ERROR_COUNT]]&gt;0,-1,IF(TBL_APP_LOANPOOL[[#This Row],[REQ_FIELDS_POPULATED]],1,0)),"")</f>
        <v/>
      </c>
      <c r="C98" s="39">
        <f>ROW()-ROW(TBL_APP_LOANPOOL[[#Headers],[ROW_ID]])</f>
        <v>83</v>
      </c>
      <c r="D98" s="78"/>
      <c r="E98" s="79"/>
      <c r="F98" s="80"/>
      <c r="G98" s="68"/>
      <c r="H98" s="99"/>
      <c r="I98" s="82"/>
      <c r="J98" s="82"/>
      <c r="K98" s="97"/>
      <c r="L98" s="83"/>
      <c r="M98" s="78"/>
      <c r="N98" s="84"/>
      <c r="O98" s="81"/>
      <c r="P98" s="78"/>
      <c r="Q98" s="78"/>
      <c r="R98"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98"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98" s="86">
        <f>SUM(
IF(AND(ATTR_PROG_CODE="HDA",UPPER(TBL_APP_LOANPOOL[[#This Row],[LOAN_TYPE]])&lt;&gt;RANGE_LOOKUP_LOANSEC_TYPE_HDA,TBL_APP_LOANPOOL[[#This Row],[LOAN_TYPE]]&lt;&gt;""),1,0),
IF(AND(UPPER(TBL_APP_LOANPOOL[[#This Row],[CREATE_RETAIN_JOBS_FLAG]])&lt;&gt;"YES",TBL_APP_LOANPOOL[[#This Row],[CREATE_RETAIN_JOBS_COUNT]]&lt;&gt;""),1,0)
)</f>
        <v>0</v>
      </c>
    </row>
    <row r="99" spans="2:20" s="50" customFormat="1" ht="26.25" customHeight="1" x14ac:dyDescent="0.2">
      <c r="B99" s="63" t="str">
        <f>IF(TBL_APP_LOANPOOL[[#This Row],[RECORD_STARTED]],IF(TBL_APP_LOANPOOL[[#This Row],[ERROR_COUNT]]&gt;0,-1,IF(TBL_APP_LOANPOOL[[#This Row],[REQ_FIELDS_POPULATED]],1,0)),"")</f>
        <v/>
      </c>
      <c r="C99" s="39">
        <f>ROW()-ROW(TBL_APP_LOANPOOL[[#Headers],[ROW_ID]])</f>
        <v>84</v>
      </c>
      <c r="D99" s="78"/>
      <c r="E99" s="79"/>
      <c r="F99" s="80"/>
      <c r="G99" s="68"/>
      <c r="H99" s="99"/>
      <c r="I99" s="82"/>
      <c r="J99" s="82"/>
      <c r="K99" s="97"/>
      <c r="L99" s="83"/>
      <c r="M99" s="78"/>
      <c r="N99" s="84"/>
      <c r="O99" s="81"/>
      <c r="P99" s="78"/>
      <c r="Q99" s="78"/>
      <c r="R99"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99"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99"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00" spans="2:20" s="50" customFormat="1" ht="26.25" customHeight="1" x14ac:dyDescent="0.2">
      <c r="B100" s="63" t="str">
        <f>IF(TBL_APP_LOANPOOL[[#This Row],[RECORD_STARTED]],IF(TBL_APP_LOANPOOL[[#This Row],[ERROR_COUNT]]&gt;0,-1,IF(TBL_APP_LOANPOOL[[#This Row],[REQ_FIELDS_POPULATED]],1,0)),"")</f>
        <v/>
      </c>
      <c r="C100" s="39">
        <f>ROW()-ROW(TBL_APP_LOANPOOL[[#Headers],[ROW_ID]])</f>
        <v>85</v>
      </c>
      <c r="D100" s="78"/>
      <c r="E100" s="79"/>
      <c r="F100" s="80"/>
      <c r="G100" s="68"/>
      <c r="H100" s="99"/>
      <c r="I100" s="82"/>
      <c r="J100" s="82"/>
      <c r="K100" s="97"/>
      <c r="L100" s="83"/>
      <c r="M100" s="78"/>
      <c r="N100" s="84"/>
      <c r="O100" s="81"/>
      <c r="P100" s="78"/>
      <c r="Q100" s="78"/>
      <c r="R100"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00"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00"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01" spans="2:20" s="50" customFormat="1" ht="26.25" customHeight="1" x14ac:dyDescent="0.2">
      <c r="B101" s="63" t="str">
        <f>IF(TBL_APP_LOANPOOL[[#This Row],[RECORD_STARTED]],IF(TBL_APP_LOANPOOL[[#This Row],[ERROR_COUNT]]&gt;0,-1,IF(TBL_APP_LOANPOOL[[#This Row],[REQ_FIELDS_POPULATED]],1,0)),"")</f>
        <v/>
      </c>
      <c r="C101" s="39">
        <f>ROW()-ROW(TBL_APP_LOANPOOL[[#Headers],[ROW_ID]])</f>
        <v>86</v>
      </c>
      <c r="D101" s="78"/>
      <c r="E101" s="79"/>
      <c r="F101" s="80"/>
      <c r="G101" s="68"/>
      <c r="H101" s="99"/>
      <c r="I101" s="82"/>
      <c r="J101" s="82"/>
      <c r="K101" s="97"/>
      <c r="L101" s="83"/>
      <c r="M101" s="78"/>
      <c r="N101" s="84"/>
      <c r="O101" s="81"/>
      <c r="P101" s="78"/>
      <c r="Q101" s="78"/>
      <c r="R101"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01"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01"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02" spans="2:20" s="50" customFormat="1" ht="26.25" customHeight="1" x14ac:dyDescent="0.2">
      <c r="B102" s="63" t="str">
        <f>IF(TBL_APP_LOANPOOL[[#This Row],[RECORD_STARTED]],IF(TBL_APP_LOANPOOL[[#This Row],[ERROR_COUNT]]&gt;0,-1,IF(TBL_APP_LOANPOOL[[#This Row],[REQ_FIELDS_POPULATED]],1,0)),"")</f>
        <v/>
      </c>
      <c r="C102" s="39">
        <f>ROW()-ROW(TBL_APP_LOANPOOL[[#Headers],[ROW_ID]])</f>
        <v>87</v>
      </c>
      <c r="D102" s="78"/>
      <c r="E102" s="79"/>
      <c r="F102" s="80"/>
      <c r="G102" s="68"/>
      <c r="H102" s="99"/>
      <c r="I102" s="82"/>
      <c r="J102" s="82"/>
      <c r="K102" s="97"/>
      <c r="L102" s="83"/>
      <c r="M102" s="78"/>
      <c r="N102" s="84"/>
      <c r="O102" s="81"/>
      <c r="P102" s="78"/>
      <c r="Q102" s="78"/>
      <c r="R102"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02"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02"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03" spans="2:20" s="50" customFormat="1" ht="26.25" customHeight="1" x14ac:dyDescent="0.2">
      <c r="B103" s="63" t="str">
        <f>IF(TBL_APP_LOANPOOL[[#This Row],[RECORD_STARTED]],IF(TBL_APP_LOANPOOL[[#This Row],[ERROR_COUNT]]&gt;0,-1,IF(TBL_APP_LOANPOOL[[#This Row],[REQ_FIELDS_POPULATED]],1,0)),"")</f>
        <v/>
      </c>
      <c r="C103" s="39">
        <f>ROW()-ROW(TBL_APP_LOANPOOL[[#Headers],[ROW_ID]])</f>
        <v>88</v>
      </c>
      <c r="D103" s="78"/>
      <c r="E103" s="79"/>
      <c r="F103" s="80"/>
      <c r="G103" s="68"/>
      <c r="H103" s="99"/>
      <c r="I103" s="82"/>
      <c r="J103" s="82"/>
      <c r="K103" s="97"/>
      <c r="L103" s="83"/>
      <c r="M103" s="78"/>
      <c r="N103" s="84"/>
      <c r="O103" s="81"/>
      <c r="P103" s="78"/>
      <c r="Q103" s="78"/>
      <c r="R103"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03"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03"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04" spans="2:20" s="50" customFormat="1" ht="26.25" customHeight="1" x14ac:dyDescent="0.2">
      <c r="B104" s="63" t="str">
        <f>IF(TBL_APP_LOANPOOL[[#This Row],[RECORD_STARTED]],IF(TBL_APP_LOANPOOL[[#This Row],[ERROR_COUNT]]&gt;0,-1,IF(TBL_APP_LOANPOOL[[#This Row],[REQ_FIELDS_POPULATED]],1,0)),"")</f>
        <v/>
      </c>
      <c r="C104" s="39">
        <f>ROW()-ROW(TBL_APP_LOANPOOL[[#Headers],[ROW_ID]])</f>
        <v>89</v>
      </c>
      <c r="D104" s="78"/>
      <c r="E104" s="79"/>
      <c r="F104" s="80"/>
      <c r="G104" s="68"/>
      <c r="H104" s="99"/>
      <c r="I104" s="82"/>
      <c r="J104" s="82"/>
      <c r="K104" s="97"/>
      <c r="L104" s="83"/>
      <c r="M104" s="78"/>
      <c r="N104" s="84"/>
      <c r="O104" s="81"/>
      <c r="P104" s="78"/>
      <c r="Q104" s="78"/>
      <c r="R104"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04"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04"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05" spans="2:20" s="50" customFormat="1" ht="26.25" customHeight="1" x14ac:dyDescent="0.2">
      <c r="B105" s="63" t="str">
        <f>IF(TBL_APP_LOANPOOL[[#This Row],[RECORD_STARTED]],IF(TBL_APP_LOANPOOL[[#This Row],[ERROR_COUNT]]&gt;0,-1,IF(TBL_APP_LOANPOOL[[#This Row],[REQ_FIELDS_POPULATED]],1,0)),"")</f>
        <v/>
      </c>
      <c r="C105" s="39">
        <f>ROW()-ROW(TBL_APP_LOANPOOL[[#Headers],[ROW_ID]])</f>
        <v>90</v>
      </c>
      <c r="D105" s="78"/>
      <c r="E105" s="79"/>
      <c r="F105" s="80"/>
      <c r="G105" s="68"/>
      <c r="H105" s="99"/>
      <c r="I105" s="82"/>
      <c r="J105" s="82"/>
      <c r="K105" s="97"/>
      <c r="L105" s="83"/>
      <c r="M105" s="78"/>
      <c r="N105" s="84"/>
      <c r="O105" s="81"/>
      <c r="P105" s="78"/>
      <c r="Q105" s="78"/>
      <c r="R105"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05"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05"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06" spans="2:20" s="50" customFormat="1" ht="26.25" customHeight="1" x14ac:dyDescent="0.2">
      <c r="B106" s="63" t="str">
        <f>IF(TBL_APP_LOANPOOL[[#This Row],[RECORD_STARTED]],IF(TBL_APP_LOANPOOL[[#This Row],[ERROR_COUNT]]&gt;0,-1,IF(TBL_APP_LOANPOOL[[#This Row],[REQ_FIELDS_POPULATED]],1,0)),"")</f>
        <v/>
      </c>
      <c r="C106" s="39">
        <f>ROW()-ROW(TBL_APP_LOANPOOL[[#Headers],[ROW_ID]])</f>
        <v>91</v>
      </c>
      <c r="D106" s="78"/>
      <c r="E106" s="79"/>
      <c r="F106" s="80"/>
      <c r="G106" s="68"/>
      <c r="H106" s="99"/>
      <c r="I106" s="82"/>
      <c r="J106" s="82"/>
      <c r="K106" s="97"/>
      <c r="L106" s="83"/>
      <c r="M106" s="78"/>
      <c r="N106" s="84"/>
      <c r="O106" s="81"/>
      <c r="P106" s="78"/>
      <c r="Q106" s="78"/>
      <c r="R106"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06"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06"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07" spans="2:20" s="50" customFormat="1" ht="26.25" customHeight="1" x14ac:dyDescent="0.2">
      <c r="B107" s="63" t="str">
        <f>IF(TBL_APP_LOANPOOL[[#This Row],[RECORD_STARTED]],IF(TBL_APP_LOANPOOL[[#This Row],[ERROR_COUNT]]&gt;0,-1,IF(TBL_APP_LOANPOOL[[#This Row],[REQ_FIELDS_POPULATED]],1,0)),"")</f>
        <v/>
      </c>
      <c r="C107" s="39">
        <f>ROW()-ROW(TBL_APP_LOANPOOL[[#Headers],[ROW_ID]])</f>
        <v>92</v>
      </c>
      <c r="D107" s="78"/>
      <c r="E107" s="79"/>
      <c r="F107" s="80"/>
      <c r="G107" s="68"/>
      <c r="H107" s="99"/>
      <c r="I107" s="82"/>
      <c r="J107" s="82"/>
      <c r="K107" s="97"/>
      <c r="L107" s="83"/>
      <c r="M107" s="78"/>
      <c r="N107" s="84"/>
      <c r="O107" s="81"/>
      <c r="P107" s="78"/>
      <c r="Q107" s="78"/>
      <c r="R107"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07"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07"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08" spans="2:20" s="50" customFormat="1" ht="26.25" customHeight="1" x14ac:dyDescent="0.2">
      <c r="B108" s="63" t="str">
        <f>IF(TBL_APP_LOANPOOL[[#This Row],[RECORD_STARTED]],IF(TBL_APP_LOANPOOL[[#This Row],[ERROR_COUNT]]&gt;0,-1,IF(TBL_APP_LOANPOOL[[#This Row],[REQ_FIELDS_POPULATED]],1,0)),"")</f>
        <v/>
      </c>
      <c r="C108" s="39">
        <f>ROW()-ROW(TBL_APP_LOANPOOL[[#Headers],[ROW_ID]])</f>
        <v>93</v>
      </c>
      <c r="D108" s="78"/>
      <c r="E108" s="79"/>
      <c r="F108" s="80"/>
      <c r="G108" s="68"/>
      <c r="H108" s="99"/>
      <c r="I108" s="82"/>
      <c r="J108" s="82"/>
      <c r="K108" s="97"/>
      <c r="L108" s="83"/>
      <c r="M108" s="78"/>
      <c r="N108" s="84"/>
      <c r="O108" s="81"/>
      <c r="P108" s="78"/>
      <c r="Q108" s="78"/>
      <c r="R108"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08"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08"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09" spans="2:20" s="50" customFormat="1" ht="26.25" customHeight="1" x14ac:dyDescent="0.2">
      <c r="B109" s="63" t="str">
        <f>IF(TBL_APP_LOANPOOL[[#This Row],[RECORD_STARTED]],IF(TBL_APP_LOANPOOL[[#This Row],[ERROR_COUNT]]&gt;0,-1,IF(TBL_APP_LOANPOOL[[#This Row],[REQ_FIELDS_POPULATED]],1,0)),"")</f>
        <v/>
      </c>
      <c r="C109" s="39">
        <f>ROW()-ROW(TBL_APP_LOANPOOL[[#Headers],[ROW_ID]])</f>
        <v>94</v>
      </c>
      <c r="D109" s="78"/>
      <c r="E109" s="79"/>
      <c r="F109" s="80"/>
      <c r="G109" s="68"/>
      <c r="H109" s="99"/>
      <c r="I109" s="82"/>
      <c r="J109" s="82"/>
      <c r="K109" s="97"/>
      <c r="L109" s="83"/>
      <c r="M109" s="78"/>
      <c r="N109" s="84"/>
      <c r="O109" s="81"/>
      <c r="P109" s="78"/>
      <c r="Q109" s="78"/>
      <c r="R109"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09"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09"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10" spans="2:20" s="50" customFormat="1" ht="26.25" customHeight="1" x14ac:dyDescent="0.2">
      <c r="B110" s="63" t="str">
        <f>IF(TBL_APP_LOANPOOL[[#This Row],[RECORD_STARTED]],IF(TBL_APP_LOANPOOL[[#This Row],[ERROR_COUNT]]&gt;0,-1,IF(TBL_APP_LOANPOOL[[#This Row],[REQ_FIELDS_POPULATED]],1,0)),"")</f>
        <v/>
      </c>
      <c r="C110" s="39">
        <f>ROW()-ROW(TBL_APP_LOANPOOL[[#Headers],[ROW_ID]])</f>
        <v>95</v>
      </c>
      <c r="D110" s="78"/>
      <c r="E110" s="79"/>
      <c r="F110" s="80"/>
      <c r="G110" s="68"/>
      <c r="H110" s="99"/>
      <c r="I110" s="82"/>
      <c r="J110" s="82"/>
      <c r="K110" s="97"/>
      <c r="L110" s="83"/>
      <c r="M110" s="78"/>
      <c r="N110" s="84"/>
      <c r="O110" s="81"/>
      <c r="P110" s="78"/>
      <c r="Q110" s="78"/>
      <c r="R110"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10"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10"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11" spans="2:20" s="50" customFormat="1" ht="26.25" customHeight="1" x14ac:dyDescent="0.2">
      <c r="B111" s="63" t="str">
        <f>IF(TBL_APP_LOANPOOL[[#This Row],[RECORD_STARTED]],IF(TBL_APP_LOANPOOL[[#This Row],[ERROR_COUNT]]&gt;0,-1,IF(TBL_APP_LOANPOOL[[#This Row],[REQ_FIELDS_POPULATED]],1,0)),"")</f>
        <v/>
      </c>
      <c r="C111" s="39">
        <f>ROW()-ROW(TBL_APP_LOANPOOL[[#Headers],[ROW_ID]])</f>
        <v>96</v>
      </c>
      <c r="D111" s="78"/>
      <c r="E111" s="79"/>
      <c r="F111" s="80"/>
      <c r="G111" s="68"/>
      <c r="H111" s="99"/>
      <c r="I111" s="82"/>
      <c r="J111" s="82"/>
      <c r="K111" s="97"/>
      <c r="L111" s="83"/>
      <c r="M111" s="78"/>
      <c r="N111" s="84"/>
      <c r="O111" s="81"/>
      <c r="P111" s="78"/>
      <c r="Q111" s="78"/>
      <c r="R111"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11"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11"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12" spans="2:20" s="50" customFormat="1" ht="26.25" customHeight="1" x14ac:dyDescent="0.2">
      <c r="B112" s="63" t="str">
        <f>IF(TBL_APP_LOANPOOL[[#This Row],[RECORD_STARTED]],IF(TBL_APP_LOANPOOL[[#This Row],[ERROR_COUNT]]&gt;0,-1,IF(TBL_APP_LOANPOOL[[#This Row],[REQ_FIELDS_POPULATED]],1,0)),"")</f>
        <v/>
      </c>
      <c r="C112" s="39">
        <f>ROW()-ROW(TBL_APP_LOANPOOL[[#Headers],[ROW_ID]])</f>
        <v>97</v>
      </c>
      <c r="D112" s="78"/>
      <c r="E112" s="79"/>
      <c r="F112" s="80"/>
      <c r="G112" s="68"/>
      <c r="H112" s="99"/>
      <c r="I112" s="82"/>
      <c r="J112" s="82"/>
      <c r="K112" s="97"/>
      <c r="L112" s="83"/>
      <c r="M112" s="78"/>
      <c r="N112" s="84"/>
      <c r="O112" s="81"/>
      <c r="P112" s="78"/>
      <c r="Q112" s="78"/>
      <c r="R112"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12"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12"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13" spans="2:20" s="50" customFormat="1" ht="26.25" customHeight="1" x14ac:dyDescent="0.2">
      <c r="B113" s="63" t="str">
        <f>IF(TBL_APP_LOANPOOL[[#This Row],[RECORD_STARTED]],IF(TBL_APP_LOANPOOL[[#This Row],[ERROR_COUNT]]&gt;0,-1,IF(TBL_APP_LOANPOOL[[#This Row],[REQ_FIELDS_POPULATED]],1,0)),"")</f>
        <v/>
      </c>
      <c r="C113" s="39">
        <f>ROW()-ROW(TBL_APP_LOANPOOL[[#Headers],[ROW_ID]])</f>
        <v>98</v>
      </c>
      <c r="D113" s="78"/>
      <c r="E113" s="79"/>
      <c r="F113" s="80"/>
      <c r="G113" s="68"/>
      <c r="H113" s="99"/>
      <c r="I113" s="82"/>
      <c r="J113" s="82"/>
      <c r="K113" s="97"/>
      <c r="L113" s="83"/>
      <c r="M113" s="78"/>
      <c r="N113" s="84"/>
      <c r="O113" s="81"/>
      <c r="P113" s="78"/>
      <c r="Q113" s="78"/>
      <c r="R113"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13"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13"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14" spans="2:20" s="50" customFormat="1" ht="26.25" customHeight="1" x14ac:dyDescent="0.2">
      <c r="B114" s="63" t="str">
        <f>IF(TBL_APP_LOANPOOL[[#This Row],[RECORD_STARTED]],IF(TBL_APP_LOANPOOL[[#This Row],[ERROR_COUNT]]&gt;0,-1,IF(TBL_APP_LOANPOOL[[#This Row],[REQ_FIELDS_POPULATED]],1,0)),"")</f>
        <v/>
      </c>
      <c r="C114" s="39">
        <f>ROW()-ROW(TBL_APP_LOANPOOL[[#Headers],[ROW_ID]])</f>
        <v>99</v>
      </c>
      <c r="D114" s="78"/>
      <c r="E114" s="79"/>
      <c r="F114" s="80"/>
      <c r="G114" s="68"/>
      <c r="H114" s="99"/>
      <c r="I114" s="82"/>
      <c r="J114" s="82"/>
      <c r="K114" s="97"/>
      <c r="L114" s="83"/>
      <c r="M114" s="78"/>
      <c r="N114" s="84"/>
      <c r="O114" s="81"/>
      <c r="P114" s="78"/>
      <c r="Q114" s="78"/>
      <c r="R114"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14"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14"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15" spans="2:20" s="50" customFormat="1" ht="26.25" customHeight="1" x14ac:dyDescent="0.2">
      <c r="B115" s="63" t="str">
        <f>IF(TBL_APP_LOANPOOL[[#This Row],[RECORD_STARTED]],IF(TBL_APP_LOANPOOL[[#This Row],[ERROR_COUNT]]&gt;0,-1,IF(TBL_APP_LOANPOOL[[#This Row],[REQ_FIELDS_POPULATED]],1,0)),"")</f>
        <v/>
      </c>
      <c r="C115" s="39">
        <f>ROW()-ROW(TBL_APP_LOANPOOL[[#Headers],[ROW_ID]])</f>
        <v>100</v>
      </c>
      <c r="D115" s="78"/>
      <c r="E115" s="79"/>
      <c r="F115" s="80"/>
      <c r="G115" s="68"/>
      <c r="H115" s="99"/>
      <c r="I115" s="82"/>
      <c r="J115" s="82"/>
      <c r="K115" s="97"/>
      <c r="L115" s="83"/>
      <c r="M115" s="78"/>
      <c r="N115" s="84"/>
      <c r="O115" s="81"/>
      <c r="P115" s="78"/>
      <c r="Q115" s="78"/>
      <c r="R115"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15"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15"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16" spans="2:20" s="50" customFormat="1" ht="26.25" customHeight="1" x14ac:dyDescent="0.2">
      <c r="B116" s="63" t="str">
        <f>IF(TBL_APP_LOANPOOL[[#This Row],[RECORD_STARTED]],IF(TBL_APP_LOANPOOL[[#This Row],[ERROR_COUNT]]&gt;0,-1,IF(TBL_APP_LOANPOOL[[#This Row],[REQ_FIELDS_POPULATED]],1,0)),"")</f>
        <v/>
      </c>
      <c r="C116" s="39">
        <f>ROW()-ROW(TBL_APP_LOANPOOL[[#Headers],[ROW_ID]])</f>
        <v>101</v>
      </c>
      <c r="D116" s="78"/>
      <c r="E116" s="79"/>
      <c r="F116" s="80"/>
      <c r="G116" s="68"/>
      <c r="H116" s="99"/>
      <c r="I116" s="82"/>
      <c r="J116" s="82"/>
      <c r="K116" s="97"/>
      <c r="L116" s="83"/>
      <c r="M116" s="78"/>
      <c r="N116" s="84"/>
      <c r="O116" s="81"/>
      <c r="P116" s="78"/>
      <c r="Q116" s="78"/>
      <c r="R116"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16"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16"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17" spans="2:20" s="50" customFormat="1" ht="26.25" customHeight="1" x14ac:dyDescent="0.2">
      <c r="B117" s="63" t="str">
        <f>IF(TBL_APP_LOANPOOL[[#This Row],[RECORD_STARTED]],IF(TBL_APP_LOANPOOL[[#This Row],[ERROR_COUNT]]&gt;0,-1,IF(TBL_APP_LOANPOOL[[#This Row],[REQ_FIELDS_POPULATED]],1,0)),"")</f>
        <v/>
      </c>
      <c r="C117" s="39">
        <f>ROW()-ROW(TBL_APP_LOANPOOL[[#Headers],[ROW_ID]])</f>
        <v>102</v>
      </c>
      <c r="D117" s="78"/>
      <c r="E117" s="79"/>
      <c r="F117" s="80"/>
      <c r="G117" s="68"/>
      <c r="H117" s="99"/>
      <c r="I117" s="82"/>
      <c r="J117" s="82"/>
      <c r="K117" s="97"/>
      <c r="L117" s="83"/>
      <c r="M117" s="78"/>
      <c r="N117" s="84"/>
      <c r="O117" s="81"/>
      <c r="P117" s="78"/>
      <c r="Q117" s="78"/>
      <c r="R117"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17"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17"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18" spans="2:20" s="50" customFormat="1" ht="26.25" customHeight="1" x14ac:dyDescent="0.2">
      <c r="B118" s="63" t="str">
        <f>IF(TBL_APP_LOANPOOL[[#This Row],[RECORD_STARTED]],IF(TBL_APP_LOANPOOL[[#This Row],[ERROR_COUNT]]&gt;0,-1,IF(TBL_APP_LOANPOOL[[#This Row],[REQ_FIELDS_POPULATED]],1,0)),"")</f>
        <v/>
      </c>
      <c r="C118" s="39">
        <f>ROW()-ROW(TBL_APP_LOANPOOL[[#Headers],[ROW_ID]])</f>
        <v>103</v>
      </c>
      <c r="D118" s="78"/>
      <c r="E118" s="79"/>
      <c r="F118" s="80"/>
      <c r="G118" s="68"/>
      <c r="H118" s="99"/>
      <c r="I118" s="82"/>
      <c r="J118" s="82"/>
      <c r="K118" s="97"/>
      <c r="L118" s="83"/>
      <c r="M118" s="78"/>
      <c r="N118" s="84"/>
      <c r="O118" s="81"/>
      <c r="P118" s="78"/>
      <c r="Q118" s="78"/>
      <c r="R118"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18"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18"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19" spans="2:20" s="50" customFormat="1" ht="26.25" customHeight="1" x14ac:dyDescent="0.2">
      <c r="B119" s="63" t="str">
        <f>IF(TBL_APP_LOANPOOL[[#This Row],[RECORD_STARTED]],IF(TBL_APP_LOANPOOL[[#This Row],[ERROR_COUNT]]&gt;0,-1,IF(TBL_APP_LOANPOOL[[#This Row],[REQ_FIELDS_POPULATED]],1,0)),"")</f>
        <v/>
      </c>
      <c r="C119" s="39">
        <f>ROW()-ROW(TBL_APP_LOANPOOL[[#Headers],[ROW_ID]])</f>
        <v>104</v>
      </c>
      <c r="D119" s="78"/>
      <c r="E119" s="79"/>
      <c r="F119" s="80"/>
      <c r="G119" s="68"/>
      <c r="H119" s="99"/>
      <c r="I119" s="82"/>
      <c r="J119" s="82"/>
      <c r="K119" s="97"/>
      <c r="L119" s="83"/>
      <c r="M119" s="78"/>
      <c r="N119" s="84"/>
      <c r="O119" s="81"/>
      <c r="P119" s="78"/>
      <c r="Q119" s="78"/>
      <c r="R119"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19"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19"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20" spans="2:20" s="50" customFormat="1" ht="26.25" customHeight="1" x14ac:dyDescent="0.2">
      <c r="B120" s="63" t="str">
        <f>IF(TBL_APP_LOANPOOL[[#This Row],[RECORD_STARTED]],IF(TBL_APP_LOANPOOL[[#This Row],[ERROR_COUNT]]&gt;0,-1,IF(TBL_APP_LOANPOOL[[#This Row],[REQ_FIELDS_POPULATED]],1,0)),"")</f>
        <v/>
      </c>
      <c r="C120" s="39">
        <f>ROW()-ROW(TBL_APP_LOANPOOL[[#Headers],[ROW_ID]])</f>
        <v>105</v>
      </c>
      <c r="D120" s="78"/>
      <c r="E120" s="79"/>
      <c r="F120" s="80"/>
      <c r="G120" s="68"/>
      <c r="H120" s="99"/>
      <c r="I120" s="82"/>
      <c r="J120" s="82"/>
      <c r="K120" s="97"/>
      <c r="L120" s="83"/>
      <c r="M120" s="78"/>
      <c r="N120" s="84"/>
      <c r="O120" s="81"/>
      <c r="P120" s="78"/>
      <c r="Q120" s="78"/>
      <c r="R120"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20"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20"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21" spans="2:20" s="50" customFormat="1" ht="26.25" customHeight="1" x14ac:dyDescent="0.2">
      <c r="B121" s="63" t="str">
        <f>IF(TBL_APP_LOANPOOL[[#This Row],[RECORD_STARTED]],IF(TBL_APP_LOANPOOL[[#This Row],[ERROR_COUNT]]&gt;0,-1,IF(TBL_APP_LOANPOOL[[#This Row],[REQ_FIELDS_POPULATED]],1,0)),"")</f>
        <v/>
      </c>
      <c r="C121" s="39">
        <f>ROW()-ROW(TBL_APP_LOANPOOL[[#Headers],[ROW_ID]])</f>
        <v>106</v>
      </c>
      <c r="D121" s="78"/>
      <c r="E121" s="79"/>
      <c r="F121" s="80"/>
      <c r="G121" s="68"/>
      <c r="H121" s="99"/>
      <c r="I121" s="82"/>
      <c r="J121" s="82"/>
      <c r="K121" s="97"/>
      <c r="L121" s="83"/>
      <c r="M121" s="78"/>
      <c r="N121" s="84"/>
      <c r="O121" s="81"/>
      <c r="P121" s="78"/>
      <c r="Q121" s="78"/>
      <c r="R121"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21"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21"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22" spans="2:20" s="50" customFormat="1" ht="26.25" customHeight="1" x14ac:dyDescent="0.2">
      <c r="B122" s="63" t="str">
        <f>IF(TBL_APP_LOANPOOL[[#This Row],[RECORD_STARTED]],IF(TBL_APP_LOANPOOL[[#This Row],[ERROR_COUNT]]&gt;0,-1,IF(TBL_APP_LOANPOOL[[#This Row],[REQ_FIELDS_POPULATED]],1,0)),"")</f>
        <v/>
      </c>
      <c r="C122" s="39">
        <f>ROW()-ROW(TBL_APP_LOANPOOL[[#Headers],[ROW_ID]])</f>
        <v>107</v>
      </c>
      <c r="D122" s="78"/>
      <c r="E122" s="79"/>
      <c r="F122" s="80"/>
      <c r="G122" s="68"/>
      <c r="H122" s="99"/>
      <c r="I122" s="82"/>
      <c r="J122" s="82"/>
      <c r="K122" s="97"/>
      <c r="L122" s="83"/>
      <c r="M122" s="78"/>
      <c r="N122" s="84"/>
      <c r="O122" s="81"/>
      <c r="P122" s="78"/>
      <c r="Q122" s="78"/>
      <c r="R122"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22"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22"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23" spans="2:20" s="50" customFormat="1" ht="26.25" customHeight="1" x14ac:dyDescent="0.2">
      <c r="B123" s="63" t="str">
        <f>IF(TBL_APP_LOANPOOL[[#This Row],[RECORD_STARTED]],IF(TBL_APP_LOANPOOL[[#This Row],[ERROR_COUNT]]&gt;0,-1,IF(TBL_APP_LOANPOOL[[#This Row],[REQ_FIELDS_POPULATED]],1,0)),"")</f>
        <v/>
      </c>
      <c r="C123" s="39">
        <f>ROW()-ROW(TBL_APP_LOANPOOL[[#Headers],[ROW_ID]])</f>
        <v>108</v>
      </c>
      <c r="D123" s="78"/>
      <c r="E123" s="79"/>
      <c r="F123" s="80"/>
      <c r="G123" s="68"/>
      <c r="H123" s="99"/>
      <c r="I123" s="82"/>
      <c r="J123" s="82"/>
      <c r="K123" s="97"/>
      <c r="L123" s="83"/>
      <c r="M123" s="78"/>
      <c r="N123" s="84"/>
      <c r="O123" s="81"/>
      <c r="P123" s="78"/>
      <c r="Q123" s="78"/>
      <c r="R123"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23"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23"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24" spans="2:20" s="50" customFormat="1" ht="26.25" customHeight="1" x14ac:dyDescent="0.2">
      <c r="B124" s="63" t="str">
        <f>IF(TBL_APP_LOANPOOL[[#This Row],[RECORD_STARTED]],IF(TBL_APP_LOANPOOL[[#This Row],[ERROR_COUNT]]&gt;0,-1,IF(TBL_APP_LOANPOOL[[#This Row],[REQ_FIELDS_POPULATED]],1,0)),"")</f>
        <v/>
      </c>
      <c r="C124" s="39">
        <f>ROW()-ROW(TBL_APP_LOANPOOL[[#Headers],[ROW_ID]])</f>
        <v>109</v>
      </c>
      <c r="D124" s="78"/>
      <c r="E124" s="79"/>
      <c r="F124" s="80"/>
      <c r="G124" s="68"/>
      <c r="H124" s="99"/>
      <c r="I124" s="82"/>
      <c r="J124" s="82"/>
      <c r="K124" s="97"/>
      <c r="L124" s="83"/>
      <c r="M124" s="78"/>
      <c r="N124" s="84"/>
      <c r="O124" s="81"/>
      <c r="P124" s="78"/>
      <c r="Q124" s="78"/>
      <c r="R124"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24"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24"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25" spans="2:20" s="50" customFormat="1" ht="26.25" customHeight="1" x14ac:dyDescent="0.2">
      <c r="B125" s="63" t="str">
        <f>IF(TBL_APP_LOANPOOL[[#This Row],[RECORD_STARTED]],IF(TBL_APP_LOANPOOL[[#This Row],[ERROR_COUNT]]&gt;0,-1,IF(TBL_APP_LOANPOOL[[#This Row],[REQ_FIELDS_POPULATED]],1,0)),"")</f>
        <v/>
      </c>
      <c r="C125" s="39">
        <f>ROW()-ROW(TBL_APP_LOANPOOL[[#Headers],[ROW_ID]])</f>
        <v>110</v>
      </c>
      <c r="D125" s="78"/>
      <c r="E125" s="79"/>
      <c r="F125" s="80"/>
      <c r="G125" s="68"/>
      <c r="H125" s="99"/>
      <c r="I125" s="82"/>
      <c r="J125" s="82"/>
      <c r="K125" s="97"/>
      <c r="L125" s="83"/>
      <c r="M125" s="78"/>
      <c r="N125" s="84"/>
      <c r="O125" s="81"/>
      <c r="P125" s="78"/>
      <c r="Q125" s="78"/>
      <c r="R125"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25"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25"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26" spans="2:20" s="50" customFormat="1" ht="26.25" customHeight="1" x14ac:dyDescent="0.2">
      <c r="B126" s="63" t="str">
        <f>IF(TBL_APP_LOANPOOL[[#This Row],[RECORD_STARTED]],IF(TBL_APP_LOANPOOL[[#This Row],[ERROR_COUNT]]&gt;0,-1,IF(TBL_APP_LOANPOOL[[#This Row],[REQ_FIELDS_POPULATED]],1,0)),"")</f>
        <v/>
      </c>
      <c r="C126" s="39">
        <f>ROW()-ROW(TBL_APP_LOANPOOL[[#Headers],[ROW_ID]])</f>
        <v>111</v>
      </c>
      <c r="D126" s="78"/>
      <c r="E126" s="79"/>
      <c r="F126" s="80"/>
      <c r="G126" s="68"/>
      <c r="H126" s="99"/>
      <c r="I126" s="82"/>
      <c r="J126" s="82"/>
      <c r="K126" s="97"/>
      <c r="L126" s="83"/>
      <c r="M126" s="78"/>
      <c r="N126" s="84"/>
      <c r="O126" s="81"/>
      <c r="P126" s="78"/>
      <c r="Q126" s="78"/>
      <c r="R126"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26"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26"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27" spans="2:20" s="50" customFormat="1" ht="26.25" customHeight="1" x14ac:dyDescent="0.2">
      <c r="B127" s="63" t="str">
        <f>IF(TBL_APP_LOANPOOL[[#This Row],[RECORD_STARTED]],IF(TBL_APP_LOANPOOL[[#This Row],[ERROR_COUNT]]&gt;0,-1,IF(TBL_APP_LOANPOOL[[#This Row],[REQ_FIELDS_POPULATED]],1,0)),"")</f>
        <v/>
      </c>
      <c r="C127" s="39">
        <f>ROW()-ROW(TBL_APP_LOANPOOL[[#Headers],[ROW_ID]])</f>
        <v>112</v>
      </c>
      <c r="D127" s="78"/>
      <c r="E127" s="79"/>
      <c r="F127" s="80"/>
      <c r="G127" s="68"/>
      <c r="H127" s="99"/>
      <c r="I127" s="82"/>
      <c r="J127" s="82"/>
      <c r="K127" s="97"/>
      <c r="L127" s="83"/>
      <c r="M127" s="78"/>
      <c r="N127" s="84"/>
      <c r="O127" s="81"/>
      <c r="P127" s="78"/>
      <c r="Q127" s="78"/>
      <c r="R127"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27"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27"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28" spans="2:20" s="50" customFormat="1" ht="26.25" customHeight="1" x14ac:dyDescent="0.2">
      <c r="B128" s="63" t="str">
        <f>IF(TBL_APP_LOANPOOL[[#This Row],[RECORD_STARTED]],IF(TBL_APP_LOANPOOL[[#This Row],[ERROR_COUNT]]&gt;0,-1,IF(TBL_APP_LOANPOOL[[#This Row],[REQ_FIELDS_POPULATED]],1,0)),"")</f>
        <v/>
      </c>
      <c r="C128" s="39">
        <f>ROW()-ROW(TBL_APP_LOANPOOL[[#Headers],[ROW_ID]])</f>
        <v>113</v>
      </c>
      <c r="D128" s="78"/>
      <c r="E128" s="79"/>
      <c r="F128" s="80"/>
      <c r="G128" s="68"/>
      <c r="H128" s="99"/>
      <c r="I128" s="82"/>
      <c r="J128" s="82"/>
      <c r="K128" s="97"/>
      <c r="L128" s="83"/>
      <c r="M128" s="78"/>
      <c r="N128" s="84"/>
      <c r="O128" s="81"/>
      <c r="P128" s="78"/>
      <c r="Q128" s="78"/>
      <c r="R128"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28"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28"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29" spans="2:20" s="50" customFormat="1" ht="26.25" customHeight="1" x14ac:dyDescent="0.2">
      <c r="B129" s="63" t="str">
        <f>IF(TBL_APP_LOANPOOL[[#This Row],[RECORD_STARTED]],IF(TBL_APP_LOANPOOL[[#This Row],[ERROR_COUNT]]&gt;0,-1,IF(TBL_APP_LOANPOOL[[#This Row],[REQ_FIELDS_POPULATED]],1,0)),"")</f>
        <v/>
      </c>
      <c r="C129" s="39">
        <f>ROW()-ROW(TBL_APP_LOANPOOL[[#Headers],[ROW_ID]])</f>
        <v>114</v>
      </c>
      <c r="D129" s="78"/>
      <c r="E129" s="79"/>
      <c r="F129" s="80"/>
      <c r="G129" s="68"/>
      <c r="H129" s="99"/>
      <c r="I129" s="82"/>
      <c r="J129" s="82"/>
      <c r="K129" s="97"/>
      <c r="L129" s="83"/>
      <c r="M129" s="78"/>
      <c r="N129" s="84"/>
      <c r="O129" s="81"/>
      <c r="P129" s="78"/>
      <c r="Q129" s="78"/>
      <c r="R129"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29"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29"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30" spans="2:20" s="50" customFormat="1" ht="26.25" customHeight="1" x14ac:dyDescent="0.2">
      <c r="B130" s="63" t="str">
        <f>IF(TBL_APP_LOANPOOL[[#This Row],[RECORD_STARTED]],IF(TBL_APP_LOANPOOL[[#This Row],[ERROR_COUNT]]&gt;0,-1,IF(TBL_APP_LOANPOOL[[#This Row],[REQ_FIELDS_POPULATED]],1,0)),"")</f>
        <v/>
      </c>
      <c r="C130" s="39">
        <f>ROW()-ROW(TBL_APP_LOANPOOL[[#Headers],[ROW_ID]])</f>
        <v>115</v>
      </c>
      <c r="D130" s="78"/>
      <c r="E130" s="79"/>
      <c r="F130" s="80"/>
      <c r="G130" s="68"/>
      <c r="H130" s="99"/>
      <c r="I130" s="82"/>
      <c r="J130" s="82"/>
      <c r="K130" s="97"/>
      <c r="L130" s="83"/>
      <c r="M130" s="78"/>
      <c r="N130" s="84"/>
      <c r="O130" s="81"/>
      <c r="P130" s="78"/>
      <c r="Q130" s="78"/>
      <c r="R130"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30"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30"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31" spans="2:20" s="50" customFormat="1" ht="26.25" customHeight="1" x14ac:dyDescent="0.2">
      <c r="B131" s="63" t="str">
        <f>IF(TBL_APP_LOANPOOL[[#This Row],[RECORD_STARTED]],IF(TBL_APP_LOANPOOL[[#This Row],[ERROR_COUNT]]&gt;0,-1,IF(TBL_APP_LOANPOOL[[#This Row],[REQ_FIELDS_POPULATED]],1,0)),"")</f>
        <v/>
      </c>
      <c r="C131" s="39">
        <f>ROW()-ROW(TBL_APP_LOANPOOL[[#Headers],[ROW_ID]])</f>
        <v>116</v>
      </c>
      <c r="D131" s="78"/>
      <c r="E131" s="79"/>
      <c r="F131" s="80"/>
      <c r="G131" s="68"/>
      <c r="H131" s="99"/>
      <c r="I131" s="82"/>
      <c r="J131" s="82"/>
      <c r="K131" s="97"/>
      <c r="L131" s="83"/>
      <c r="M131" s="78"/>
      <c r="N131" s="84"/>
      <c r="O131" s="81"/>
      <c r="P131" s="78"/>
      <c r="Q131" s="78"/>
      <c r="R131"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31"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31"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32" spans="2:20" s="50" customFormat="1" ht="26.25" customHeight="1" x14ac:dyDescent="0.2">
      <c r="B132" s="63" t="str">
        <f>IF(TBL_APP_LOANPOOL[[#This Row],[RECORD_STARTED]],IF(TBL_APP_LOANPOOL[[#This Row],[ERROR_COUNT]]&gt;0,-1,IF(TBL_APP_LOANPOOL[[#This Row],[REQ_FIELDS_POPULATED]],1,0)),"")</f>
        <v/>
      </c>
      <c r="C132" s="39">
        <f>ROW()-ROW(TBL_APP_LOANPOOL[[#Headers],[ROW_ID]])</f>
        <v>117</v>
      </c>
      <c r="D132" s="78"/>
      <c r="E132" s="79"/>
      <c r="F132" s="80"/>
      <c r="G132" s="68"/>
      <c r="H132" s="99"/>
      <c r="I132" s="82"/>
      <c r="J132" s="82"/>
      <c r="K132" s="97"/>
      <c r="L132" s="83"/>
      <c r="M132" s="78"/>
      <c r="N132" s="84"/>
      <c r="O132" s="81"/>
      <c r="P132" s="78"/>
      <c r="Q132" s="78"/>
      <c r="R132"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32"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32"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33" spans="2:20" s="50" customFormat="1" ht="26.25" customHeight="1" x14ac:dyDescent="0.2">
      <c r="B133" s="63" t="str">
        <f>IF(TBL_APP_LOANPOOL[[#This Row],[RECORD_STARTED]],IF(TBL_APP_LOANPOOL[[#This Row],[ERROR_COUNT]]&gt;0,-1,IF(TBL_APP_LOANPOOL[[#This Row],[REQ_FIELDS_POPULATED]],1,0)),"")</f>
        <v/>
      </c>
      <c r="C133" s="39">
        <f>ROW()-ROW(TBL_APP_LOANPOOL[[#Headers],[ROW_ID]])</f>
        <v>118</v>
      </c>
      <c r="D133" s="78"/>
      <c r="E133" s="79"/>
      <c r="F133" s="80"/>
      <c r="G133" s="68"/>
      <c r="H133" s="99"/>
      <c r="I133" s="82"/>
      <c r="J133" s="82"/>
      <c r="K133" s="97"/>
      <c r="L133" s="83"/>
      <c r="M133" s="78"/>
      <c r="N133" s="84"/>
      <c r="O133" s="81"/>
      <c r="P133" s="78"/>
      <c r="Q133" s="78"/>
      <c r="R133"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33"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33"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34" spans="2:20" s="50" customFormat="1" ht="26.25" customHeight="1" x14ac:dyDescent="0.2">
      <c r="B134" s="63" t="str">
        <f>IF(TBL_APP_LOANPOOL[[#This Row],[RECORD_STARTED]],IF(TBL_APP_LOANPOOL[[#This Row],[ERROR_COUNT]]&gt;0,-1,IF(TBL_APP_LOANPOOL[[#This Row],[REQ_FIELDS_POPULATED]],1,0)),"")</f>
        <v/>
      </c>
      <c r="C134" s="39">
        <f>ROW()-ROW(TBL_APP_LOANPOOL[[#Headers],[ROW_ID]])</f>
        <v>119</v>
      </c>
      <c r="D134" s="78"/>
      <c r="E134" s="79"/>
      <c r="F134" s="80"/>
      <c r="G134" s="68"/>
      <c r="H134" s="99"/>
      <c r="I134" s="82"/>
      <c r="J134" s="82"/>
      <c r="K134" s="97"/>
      <c r="L134" s="83"/>
      <c r="M134" s="78"/>
      <c r="N134" s="84"/>
      <c r="O134" s="81"/>
      <c r="P134" s="78"/>
      <c r="Q134" s="78"/>
      <c r="R134"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34"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34"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35" spans="2:20" s="50" customFormat="1" ht="26.25" customHeight="1" x14ac:dyDescent="0.2">
      <c r="B135" s="63" t="str">
        <f>IF(TBL_APP_LOANPOOL[[#This Row],[RECORD_STARTED]],IF(TBL_APP_LOANPOOL[[#This Row],[ERROR_COUNT]]&gt;0,-1,IF(TBL_APP_LOANPOOL[[#This Row],[REQ_FIELDS_POPULATED]],1,0)),"")</f>
        <v/>
      </c>
      <c r="C135" s="39">
        <f>ROW()-ROW(TBL_APP_LOANPOOL[[#Headers],[ROW_ID]])</f>
        <v>120</v>
      </c>
      <c r="D135" s="78"/>
      <c r="E135" s="79"/>
      <c r="F135" s="80"/>
      <c r="G135" s="68"/>
      <c r="H135" s="99"/>
      <c r="I135" s="82"/>
      <c r="J135" s="82"/>
      <c r="K135" s="97"/>
      <c r="L135" s="83"/>
      <c r="M135" s="78"/>
      <c r="N135" s="84"/>
      <c r="O135" s="81"/>
      <c r="P135" s="78"/>
      <c r="Q135" s="78"/>
      <c r="R135"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35"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35"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36" spans="2:20" s="50" customFormat="1" ht="26.25" customHeight="1" x14ac:dyDescent="0.2">
      <c r="B136" s="63" t="str">
        <f>IF(TBL_APP_LOANPOOL[[#This Row],[RECORD_STARTED]],IF(TBL_APP_LOANPOOL[[#This Row],[ERROR_COUNT]]&gt;0,-1,IF(TBL_APP_LOANPOOL[[#This Row],[REQ_FIELDS_POPULATED]],1,0)),"")</f>
        <v/>
      </c>
      <c r="C136" s="39">
        <f>ROW()-ROW(TBL_APP_LOANPOOL[[#Headers],[ROW_ID]])</f>
        <v>121</v>
      </c>
      <c r="D136" s="78"/>
      <c r="E136" s="79"/>
      <c r="F136" s="80"/>
      <c r="G136" s="68"/>
      <c r="H136" s="99"/>
      <c r="I136" s="82"/>
      <c r="J136" s="82"/>
      <c r="K136" s="97"/>
      <c r="L136" s="83"/>
      <c r="M136" s="78"/>
      <c r="N136" s="84"/>
      <c r="O136" s="81"/>
      <c r="P136" s="78"/>
      <c r="Q136" s="78"/>
      <c r="R136"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36"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36"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37" spans="2:20" s="50" customFormat="1" ht="26.25" customHeight="1" x14ac:dyDescent="0.2">
      <c r="B137" s="63" t="str">
        <f>IF(TBL_APP_LOANPOOL[[#This Row],[RECORD_STARTED]],IF(TBL_APP_LOANPOOL[[#This Row],[ERROR_COUNT]]&gt;0,-1,IF(TBL_APP_LOANPOOL[[#This Row],[REQ_FIELDS_POPULATED]],1,0)),"")</f>
        <v/>
      </c>
      <c r="C137" s="39">
        <f>ROW()-ROW(TBL_APP_LOANPOOL[[#Headers],[ROW_ID]])</f>
        <v>122</v>
      </c>
      <c r="D137" s="78"/>
      <c r="E137" s="79"/>
      <c r="F137" s="80"/>
      <c r="G137" s="68"/>
      <c r="H137" s="99"/>
      <c r="I137" s="82"/>
      <c r="J137" s="82"/>
      <c r="K137" s="97"/>
      <c r="L137" s="83"/>
      <c r="M137" s="78"/>
      <c r="N137" s="84"/>
      <c r="O137" s="81"/>
      <c r="P137" s="78"/>
      <c r="Q137" s="78"/>
      <c r="R137"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37"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37"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38" spans="2:20" s="50" customFormat="1" ht="26.25" customHeight="1" x14ac:dyDescent="0.2">
      <c r="B138" s="63" t="str">
        <f>IF(TBL_APP_LOANPOOL[[#This Row],[RECORD_STARTED]],IF(TBL_APP_LOANPOOL[[#This Row],[ERROR_COUNT]]&gt;0,-1,IF(TBL_APP_LOANPOOL[[#This Row],[REQ_FIELDS_POPULATED]],1,0)),"")</f>
        <v/>
      </c>
      <c r="C138" s="39">
        <f>ROW()-ROW(TBL_APP_LOANPOOL[[#Headers],[ROW_ID]])</f>
        <v>123</v>
      </c>
      <c r="D138" s="78"/>
      <c r="E138" s="79"/>
      <c r="F138" s="80"/>
      <c r="G138" s="68"/>
      <c r="H138" s="99"/>
      <c r="I138" s="82"/>
      <c r="J138" s="82"/>
      <c r="K138" s="97"/>
      <c r="L138" s="83"/>
      <c r="M138" s="78"/>
      <c r="N138" s="84"/>
      <c r="O138" s="81"/>
      <c r="P138" s="78"/>
      <c r="Q138" s="78"/>
      <c r="R138"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38"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38"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39" spans="2:20" s="50" customFormat="1" ht="26.25" customHeight="1" x14ac:dyDescent="0.2">
      <c r="B139" s="63" t="str">
        <f>IF(TBL_APP_LOANPOOL[[#This Row],[RECORD_STARTED]],IF(TBL_APP_LOANPOOL[[#This Row],[ERROR_COUNT]]&gt;0,-1,IF(TBL_APP_LOANPOOL[[#This Row],[REQ_FIELDS_POPULATED]],1,0)),"")</f>
        <v/>
      </c>
      <c r="C139" s="39">
        <f>ROW()-ROW(TBL_APP_LOANPOOL[[#Headers],[ROW_ID]])</f>
        <v>124</v>
      </c>
      <c r="D139" s="78"/>
      <c r="E139" s="79"/>
      <c r="F139" s="80"/>
      <c r="G139" s="68"/>
      <c r="H139" s="99"/>
      <c r="I139" s="82"/>
      <c r="J139" s="82"/>
      <c r="K139" s="97"/>
      <c r="L139" s="83"/>
      <c r="M139" s="78"/>
      <c r="N139" s="84"/>
      <c r="O139" s="81"/>
      <c r="P139" s="78"/>
      <c r="Q139" s="78"/>
      <c r="R139"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39"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39"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40" spans="2:20" s="50" customFormat="1" ht="26.25" customHeight="1" x14ac:dyDescent="0.2">
      <c r="B140" s="63" t="str">
        <f>IF(TBL_APP_LOANPOOL[[#This Row],[RECORD_STARTED]],IF(TBL_APP_LOANPOOL[[#This Row],[ERROR_COUNT]]&gt;0,-1,IF(TBL_APP_LOANPOOL[[#This Row],[REQ_FIELDS_POPULATED]],1,0)),"")</f>
        <v/>
      </c>
      <c r="C140" s="39">
        <f>ROW()-ROW(TBL_APP_LOANPOOL[[#Headers],[ROW_ID]])</f>
        <v>125</v>
      </c>
      <c r="D140" s="78"/>
      <c r="E140" s="79"/>
      <c r="F140" s="80"/>
      <c r="G140" s="68"/>
      <c r="H140" s="99"/>
      <c r="I140" s="82"/>
      <c r="J140" s="82"/>
      <c r="K140" s="97"/>
      <c r="L140" s="83"/>
      <c r="M140" s="78"/>
      <c r="N140" s="84"/>
      <c r="O140" s="81"/>
      <c r="P140" s="78"/>
      <c r="Q140" s="78"/>
      <c r="R140"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40"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40"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41" spans="2:20" s="50" customFormat="1" ht="26.25" customHeight="1" x14ac:dyDescent="0.2">
      <c r="B141" s="63" t="str">
        <f>IF(TBL_APP_LOANPOOL[[#This Row],[RECORD_STARTED]],IF(TBL_APP_LOANPOOL[[#This Row],[ERROR_COUNT]]&gt;0,-1,IF(TBL_APP_LOANPOOL[[#This Row],[REQ_FIELDS_POPULATED]],1,0)),"")</f>
        <v/>
      </c>
      <c r="C141" s="39">
        <f>ROW()-ROW(TBL_APP_LOANPOOL[[#Headers],[ROW_ID]])</f>
        <v>126</v>
      </c>
      <c r="D141" s="78"/>
      <c r="E141" s="79"/>
      <c r="F141" s="80"/>
      <c r="G141" s="68"/>
      <c r="H141" s="99"/>
      <c r="I141" s="82"/>
      <c r="J141" s="82"/>
      <c r="K141" s="97"/>
      <c r="L141" s="83"/>
      <c r="M141" s="78"/>
      <c r="N141" s="84"/>
      <c r="O141" s="81"/>
      <c r="P141" s="78"/>
      <c r="Q141" s="78"/>
      <c r="R141"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41"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41"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42" spans="2:20" s="50" customFormat="1" ht="26.25" customHeight="1" x14ac:dyDescent="0.2">
      <c r="B142" s="63" t="str">
        <f>IF(TBL_APP_LOANPOOL[[#This Row],[RECORD_STARTED]],IF(TBL_APP_LOANPOOL[[#This Row],[ERROR_COUNT]]&gt;0,-1,IF(TBL_APP_LOANPOOL[[#This Row],[REQ_FIELDS_POPULATED]],1,0)),"")</f>
        <v/>
      </c>
      <c r="C142" s="39">
        <f>ROW()-ROW(TBL_APP_LOANPOOL[[#Headers],[ROW_ID]])</f>
        <v>127</v>
      </c>
      <c r="D142" s="78"/>
      <c r="E142" s="79"/>
      <c r="F142" s="80"/>
      <c r="G142" s="68"/>
      <c r="H142" s="99"/>
      <c r="I142" s="82"/>
      <c r="J142" s="82"/>
      <c r="K142" s="97"/>
      <c r="L142" s="83"/>
      <c r="M142" s="78"/>
      <c r="N142" s="84"/>
      <c r="O142" s="81"/>
      <c r="P142" s="78"/>
      <c r="Q142" s="78"/>
      <c r="R142"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42"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42"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43" spans="2:20" s="50" customFormat="1" ht="26.25" customHeight="1" x14ac:dyDescent="0.2">
      <c r="B143" s="63" t="str">
        <f>IF(TBL_APP_LOANPOOL[[#This Row],[RECORD_STARTED]],IF(TBL_APP_LOANPOOL[[#This Row],[ERROR_COUNT]]&gt;0,-1,IF(TBL_APP_LOANPOOL[[#This Row],[REQ_FIELDS_POPULATED]],1,0)),"")</f>
        <v/>
      </c>
      <c r="C143" s="39">
        <f>ROW()-ROW(TBL_APP_LOANPOOL[[#Headers],[ROW_ID]])</f>
        <v>128</v>
      </c>
      <c r="D143" s="78"/>
      <c r="E143" s="79"/>
      <c r="F143" s="80"/>
      <c r="G143" s="68"/>
      <c r="H143" s="99"/>
      <c r="I143" s="82"/>
      <c r="J143" s="82"/>
      <c r="K143" s="97"/>
      <c r="L143" s="83"/>
      <c r="M143" s="78"/>
      <c r="N143" s="84"/>
      <c r="O143" s="81"/>
      <c r="P143" s="78"/>
      <c r="Q143" s="78"/>
      <c r="R143"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43"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43"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44" spans="2:20" s="50" customFormat="1" ht="26.25" customHeight="1" x14ac:dyDescent="0.2">
      <c r="B144" s="63" t="str">
        <f>IF(TBL_APP_LOANPOOL[[#This Row],[RECORD_STARTED]],IF(TBL_APP_LOANPOOL[[#This Row],[ERROR_COUNT]]&gt;0,-1,IF(TBL_APP_LOANPOOL[[#This Row],[REQ_FIELDS_POPULATED]],1,0)),"")</f>
        <v/>
      </c>
      <c r="C144" s="39">
        <f>ROW()-ROW(TBL_APP_LOANPOOL[[#Headers],[ROW_ID]])</f>
        <v>129</v>
      </c>
      <c r="D144" s="78"/>
      <c r="E144" s="79"/>
      <c r="F144" s="80"/>
      <c r="G144" s="68"/>
      <c r="H144" s="99"/>
      <c r="I144" s="82"/>
      <c r="J144" s="82"/>
      <c r="K144" s="97"/>
      <c r="L144" s="83"/>
      <c r="M144" s="78"/>
      <c r="N144" s="84"/>
      <c r="O144" s="81"/>
      <c r="P144" s="78"/>
      <c r="Q144" s="78"/>
      <c r="R144"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44"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44"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45" spans="2:20" s="50" customFormat="1" ht="26.25" customHeight="1" x14ac:dyDescent="0.2">
      <c r="B145" s="63" t="str">
        <f>IF(TBL_APP_LOANPOOL[[#This Row],[RECORD_STARTED]],IF(TBL_APP_LOANPOOL[[#This Row],[ERROR_COUNT]]&gt;0,-1,IF(TBL_APP_LOANPOOL[[#This Row],[REQ_FIELDS_POPULATED]],1,0)),"")</f>
        <v/>
      </c>
      <c r="C145" s="39">
        <f>ROW()-ROW(TBL_APP_LOANPOOL[[#Headers],[ROW_ID]])</f>
        <v>130</v>
      </c>
      <c r="D145" s="78"/>
      <c r="E145" s="79"/>
      <c r="F145" s="80"/>
      <c r="G145" s="68"/>
      <c r="H145" s="99"/>
      <c r="I145" s="82"/>
      <c r="J145" s="82"/>
      <c r="K145" s="97"/>
      <c r="L145" s="83"/>
      <c r="M145" s="78"/>
      <c r="N145" s="84"/>
      <c r="O145" s="81"/>
      <c r="P145" s="78"/>
      <c r="Q145" s="78"/>
      <c r="R145"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45"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45"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46" spans="2:20" s="50" customFormat="1" ht="26.25" customHeight="1" x14ac:dyDescent="0.2">
      <c r="B146" s="63" t="str">
        <f>IF(TBL_APP_LOANPOOL[[#This Row],[RECORD_STARTED]],IF(TBL_APP_LOANPOOL[[#This Row],[ERROR_COUNT]]&gt;0,-1,IF(TBL_APP_LOANPOOL[[#This Row],[REQ_FIELDS_POPULATED]],1,0)),"")</f>
        <v/>
      </c>
      <c r="C146" s="39">
        <f>ROW()-ROW(TBL_APP_LOANPOOL[[#Headers],[ROW_ID]])</f>
        <v>131</v>
      </c>
      <c r="D146" s="78"/>
      <c r="E146" s="79"/>
      <c r="F146" s="80"/>
      <c r="G146" s="68"/>
      <c r="H146" s="99"/>
      <c r="I146" s="82"/>
      <c r="J146" s="82"/>
      <c r="K146" s="97"/>
      <c r="L146" s="83"/>
      <c r="M146" s="78"/>
      <c r="N146" s="84"/>
      <c r="O146" s="81"/>
      <c r="P146" s="78"/>
      <c r="Q146" s="78"/>
      <c r="R146"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46"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46"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47" spans="2:20" s="50" customFormat="1" ht="26.25" customHeight="1" x14ac:dyDescent="0.2">
      <c r="B147" s="63" t="str">
        <f>IF(TBL_APP_LOANPOOL[[#This Row],[RECORD_STARTED]],IF(TBL_APP_LOANPOOL[[#This Row],[ERROR_COUNT]]&gt;0,-1,IF(TBL_APP_LOANPOOL[[#This Row],[REQ_FIELDS_POPULATED]],1,0)),"")</f>
        <v/>
      </c>
      <c r="C147" s="39">
        <f>ROW()-ROW(TBL_APP_LOANPOOL[[#Headers],[ROW_ID]])</f>
        <v>132</v>
      </c>
      <c r="D147" s="78"/>
      <c r="E147" s="79"/>
      <c r="F147" s="80"/>
      <c r="G147" s="68"/>
      <c r="H147" s="99"/>
      <c r="I147" s="82"/>
      <c r="J147" s="82"/>
      <c r="K147" s="97"/>
      <c r="L147" s="83"/>
      <c r="M147" s="78"/>
      <c r="N147" s="84"/>
      <c r="O147" s="81"/>
      <c r="P147" s="78"/>
      <c r="Q147" s="78"/>
      <c r="R147"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47"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47"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48" spans="2:20" s="50" customFormat="1" ht="26.25" customHeight="1" x14ac:dyDescent="0.2">
      <c r="B148" s="63" t="str">
        <f>IF(TBL_APP_LOANPOOL[[#This Row],[RECORD_STARTED]],IF(TBL_APP_LOANPOOL[[#This Row],[ERROR_COUNT]]&gt;0,-1,IF(TBL_APP_LOANPOOL[[#This Row],[REQ_FIELDS_POPULATED]],1,0)),"")</f>
        <v/>
      </c>
      <c r="C148" s="39">
        <f>ROW()-ROW(TBL_APP_LOANPOOL[[#Headers],[ROW_ID]])</f>
        <v>133</v>
      </c>
      <c r="D148" s="78"/>
      <c r="E148" s="79"/>
      <c r="F148" s="80"/>
      <c r="G148" s="68"/>
      <c r="H148" s="99"/>
      <c r="I148" s="82"/>
      <c r="J148" s="82"/>
      <c r="K148" s="97"/>
      <c r="L148" s="83"/>
      <c r="M148" s="78"/>
      <c r="N148" s="84"/>
      <c r="O148" s="81"/>
      <c r="P148" s="78"/>
      <c r="Q148" s="78"/>
      <c r="R148"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48"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48"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49" spans="2:20" s="50" customFormat="1" ht="26.25" customHeight="1" x14ac:dyDescent="0.2">
      <c r="B149" s="63" t="str">
        <f>IF(TBL_APP_LOANPOOL[[#This Row],[RECORD_STARTED]],IF(TBL_APP_LOANPOOL[[#This Row],[ERROR_COUNT]]&gt;0,-1,IF(TBL_APP_LOANPOOL[[#This Row],[REQ_FIELDS_POPULATED]],1,0)),"")</f>
        <v/>
      </c>
      <c r="C149" s="39">
        <f>ROW()-ROW(TBL_APP_LOANPOOL[[#Headers],[ROW_ID]])</f>
        <v>134</v>
      </c>
      <c r="D149" s="78"/>
      <c r="E149" s="79"/>
      <c r="F149" s="80"/>
      <c r="G149" s="68"/>
      <c r="H149" s="99"/>
      <c r="I149" s="82"/>
      <c r="J149" s="82"/>
      <c r="K149" s="97"/>
      <c r="L149" s="83"/>
      <c r="M149" s="78"/>
      <c r="N149" s="84"/>
      <c r="O149" s="81"/>
      <c r="P149" s="78"/>
      <c r="Q149" s="78"/>
      <c r="R149"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49"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49"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50" spans="2:20" s="50" customFormat="1" ht="26.25" customHeight="1" x14ac:dyDescent="0.2">
      <c r="B150" s="63" t="str">
        <f>IF(TBL_APP_LOANPOOL[[#This Row],[RECORD_STARTED]],IF(TBL_APP_LOANPOOL[[#This Row],[ERROR_COUNT]]&gt;0,-1,IF(TBL_APP_LOANPOOL[[#This Row],[REQ_FIELDS_POPULATED]],1,0)),"")</f>
        <v/>
      </c>
      <c r="C150" s="39">
        <f>ROW()-ROW(TBL_APP_LOANPOOL[[#Headers],[ROW_ID]])</f>
        <v>135</v>
      </c>
      <c r="D150" s="78"/>
      <c r="E150" s="79"/>
      <c r="F150" s="80"/>
      <c r="G150" s="68"/>
      <c r="H150" s="99"/>
      <c r="I150" s="82"/>
      <c r="J150" s="82"/>
      <c r="K150" s="97"/>
      <c r="L150" s="83"/>
      <c r="M150" s="78"/>
      <c r="N150" s="84"/>
      <c r="O150" s="81"/>
      <c r="P150" s="78"/>
      <c r="Q150" s="78"/>
      <c r="R150"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50"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50"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51" spans="2:20" s="50" customFormat="1" ht="26.25" customHeight="1" x14ac:dyDescent="0.2">
      <c r="B151" s="63" t="str">
        <f>IF(TBL_APP_LOANPOOL[[#This Row],[RECORD_STARTED]],IF(TBL_APP_LOANPOOL[[#This Row],[ERROR_COUNT]]&gt;0,-1,IF(TBL_APP_LOANPOOL[[#This Row],[REQ_FIELDS_POPULATED]],1,0)),"")</f>
        <v/>
      </c>
      <c r="C151" s="39">
        <f>ROW()-ROW(TBL_APP_LOANPOOL[[#Headers],[ROW_ID]])</f>
        <v>136</v>
      </c>
      <c r="D151" s="78"/>
      <c r="E151" s="79"/>
      <c r="F151" s="80"/>
      <c r="G151" s="68"/>
      <c r="H151" s="99"/>
      <c r="I151" s="82"/>
      <c r="J151" s="82"/>
      <c r="K151" s="97"/>
      <c r="L151" s="83"/>
      <c r="M151" s="78"/>
      <c r="N151" s="84"/>
      <c r="O151" s="81"/>
      <c r="P151" s="78"/>
      <c r="Q151" s="78"/>
      <c r="R151"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51"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51"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52" spans="2:20" s="50" customFormat="1" ht="26.25" customHeight="1" x14ac:dyDescent="0.2">
      <c r="B152" s="63" t="str">
        <f>IF(TBL_APP_LOANPOOL[[#This Row],[RECORD_STARTED]],IF(TBL_APP_LOANPOOL[[#This Row],[ERROR_COUNT]]&gt;0,-1,IF(TBL_APP_LOANPOOL[[#This Row],[REQ_FIELDS_POPULATED]],1,0)),"")</f>
        <v/>
      </c>
      <c r="C152" s="39">
        <f>ROW()-ROW(TBL_APP_LOANPOOL[[#Headers],[ROW_ID]])</f>
        <v>137</v>
      </c>
      <c r="D152" s="78"/>
      <c r="E152" s="79"/>
      <c r="F152" s="80"/>
      <c r="G152" s="68"/>
      <c r="H152" s="99"/>
      <c r="I152" s="82"/>
      <c r="J152" s="82"/>
      <c r="K152" s="97"/>
      <c r="L152" s="83"/>
      <c r="M152" s="78"/>
      <c r="N152" s="84"/>
      <c r="O152" s="81"/>
      <c r="P152" s="78"/>
      <c r="Q152" s="78"/>
      <c r="R152"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52"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52"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53" spans="2:20" s="50" customFormat="1" ht="26.25" customHeight="1" x14ac:dyDescent="0.2">
      <c r="B153" s="63" t="str">
        <f>IF(TBL_APP_LOANPOOL[[#This Row],[RECORD_STARTED]],IF(TBL_APP_LOANPOOL[[#This Row],[ERROR_COUNT]]&gt;0,-1,IF(TBL_APP_LOANPOOL[[#This Row],[REQ_FIELDS_POPULATED]],1,0)),"")</f>
        <v/>
      </c>
      <c r="C153" s="39">
        <f>ROW()-ROW(TBL_APP_LOANPOOL[[#Headers],[ROW_ID]])</f>
        <v>138</v>
      </c>
      <c r="D153" s="78"/>
      <c r="E153" s="79"/>
      <c r="F153" s="80"/>
      <c r="G153" s="68"/>
      <c r="H153" s="99"/>
      <c r="I153" s="82"/>
      <c r="J153" s="82"/>
      <c r="K153" s="97"/>
      <c r="L153" s="83"/>
      <c r="M153" s="78"/>
      <c r="N153" s="84"/>
      <c r="O153" s="81"/>
      <c r="P153" s="78"/>
      <c r="Q153" s="78"/>
      <c r="R153"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53"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53"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54" spans="2:20" s="50" customFormat="1" ht="26.25" customHeight="1" x14ac:dyDescent="0.2">
      <c r="B154" s="63" t="str">
        <f>IF(TBL_APP_LOANPOOL[[#This Row],[RECORD_STARTED]],IF(TBL_APP_LOANPOOL[[#This Row],[ERROR_COUNT]]&gt;0,-1,IF(TBL_APP_LOANPOOL[[#This Row],[REQ_FIELDS_POPULATED]],1,0)),"")</f>
        <v/>
      </c>
      <c r="C154" s="39">
        <f>ROW()-ROW(TBL_APP_LOANPOOL[[#Headers],[ROW_ID]])</f>
        <v>139</v>
      </c>
      <c r="D154" s="78"/>
      <c r="E154" s="79"/>
      <c r="F154" s="80"/>
      <c r="G154" s="68"/>
      <c r="H154" s="99"/>
      <c r="I154" s="82"/>
      <c r="J154" s="82"/>
      <c r="K154" s="97"/>
      <c r="L154" s="83"/>
      <c r="M154" s="78"/>
      <c r="N154" s="84"/>
      <c r="O154" s="81"/>
      <c r="P154" s="78"/>
      <c r="Q154" s="78"/>
      <c r="R154"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54"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54"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55" spans="2:20" s="50" customFormat="1" ht="26.25" customHeight="1" x14ac:dyDescent="0.2">
      <c r="B155" s="63" t="str">
        <f>IF(TBL_APP_LOANPOOL[[#This Row],[RECORD_STARTED]],IF(TBL_APP_LOANPOOL[[#This Row],[ERROR_COUNT]]&gt;0,-1,IF(TBL_APP_LOANPOOL[[#This Row],[REQ_FIELDS_POPULATED]],1,0)),"")</f>
        <v/>
      </c>
      <c r="C155" s="39">
        <f>ROW()-ROW(TBL_APP_LOANPOOL[[#Headers],[ROW_ID]])</f>
        <v>140</v>
      </c>
      <c r="D155" s="78"/>
      <c r="E155" s="79"/>
      <c r="F155" s="80"/>
      <c r="G155" s="68"/>
      <c r="H155" s="99"/>
      <c r="I155" s="82"/>
      <c r="J155" s="82"/>
      <c r="K155" s="97"/>
      <c r="L155" s="83"/>
      <c r="M155" s="78"/>
      <c r="N155" s="84"/>
      <c r="O155" s="81"/>
      <c r="P155" s="78"/>
      <c r="Q155" s="78"/>
      <c r="R155"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55"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55"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56" spans="2:20" s="50" customFormat="1" ht="26.25" customHeight="1" x14ac:dyDescent="0.2">
      <c r="B156" s="63" t="str">
        <f>IF(TBL_APP_LOANPOOL[[#This Row],[RECORD_STARTED]],IF(TBL_APP_LOANPOOL[[#This Row],[ERROR_COUNT]]&gt;0,-1,IF(TBL_APP_LOANPOOL[[#This Row],[REQ_FIELDS_POPULATED]],1,0)),"")</f>
        <v/>
      </c>
      <c r="C156" s="39">
        <f>ROW()-ROW(TBL_APP_LOANPOOL[[#Headers],[ROW_ID]])</f>
        <v>141</v>
      </c>
      <c r="D156" s="78"/>
      <c r="E156" s="79"/>
      <c r="F156" s="80"/>
      <c r="G156" s="68"/>
      <c r="H156" s="99"/>
      <c r="I156" s="82"/>
      <c r="J156" s="82"/>
      <c r="K156" s="97"/>
      <c r="L156" s="83"/>
      <c r="M156" s="78"/>
      <c r="N156" s="84"/>
      <c r="O156" s="81"/>
      <c r="P156" s="78"/>
      <c r="Q156" s="78"/>
      <c r="R156"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56"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56"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57" spans="2:20" s="50" customFormat="1" ht="26.25" customHeight="1" x14ac:dyDescent="0.2">
      <c r="B157" s="63" t="str">
        <f>IF(TBL_APP_LOANPOOL[[#This Row],[RECORD_STARTED]],IF(TBL_APP_LOANPOOL[[#This Row],[ERROR_COUNT]]&gt;0,-1,IF(TBL_APP_LOANPOOL[[#This Row],[REQ_FIELDS_POPULATED]],1,0)),"")</f>
        <v/>
      </c>
      <c r="C157" s="39">
        <f>ROW()-ROW(TBL_APP_LOANPOOL[[#Headers],[ROW_ID]])</f>
        <v>142</v>
      </c>
      <c r="D157" s="78"/>
      <c r="E157" s="79"/>
      <c r="F157" s="80"/>
      <c r="G157" s="68"/>
      <c r="H157" s="99"/>
      <c r="I157" s="82"/>
      <c r="J157" s="82"/>
      <c r="K157" s="97"/>
      <c r="L157" s="83"/>
      <c r="M157" s="78"/>
      <c r="N157" s="84"/>
      <c r="O157" s="81"/>
      <c r="P157" s="78"/>
      <c r="Q157" s="78"/>
      <c r="R157"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57"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57"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58" spans="2:20" s="50" customFormat="1" ht="26.25" customHeight="1" x14ac:dyDescent="0.2">
      <c r="B158" s="63" t="str">
        <f>IF(TBL_APP_LOANPOOL[[#This Row],[RECORD_STARTED]],IF(TBL_APP_LOANPOOL[[#This Row],[ERROR_COUNT]]&gt;0,-1,IF(TBL_APP_LOANPOOL[[#This Row],[REQ_FIELDS_POPULATED]],1,0)),"")</f>
        <v/>
      </c>
      <c r="C158" s="39">
        <f>ROW()-ROW(TBL_APP_LOANPOOL[[#Headers],[ROW_ID]])</f>
        <v>143</v>
      </c>
      <c r="D158" s="78"/>
      <c r="E158" s="79"/>
      <c r="F158" s="80"/>
      <c r="G158" s="68"/>
      <c r="H158" s="99"/>
      <c r="I158" s="82"/>
      <c r="J158" s="82"/>
      <c r="K158" s="97"/>
      <c r="L158" s="83"/>
      <c r="M158" s="78"/>
      <c r="N158" s="84"/>
      <c r="O158" s="81"/>
      <c r="P158" s="78"/>
      <c r="Q158" s="78"/>
      <c r="R158"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58"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58"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59" spans="2:20" s="50" customFormat="1" ht="26.25" customHeight="1" x14ac:dyDescent="0.2">
      <c r="B159" s="63" t="str">
        <f>IF(TBL_APP_LOANPOOL[[#This Row],[RECORD_STARTED]],IF(TBL_APP_LOANPOOL[[#This Row],[ERROR_COUNT]]&gt;0,-1,IF(TBL_APP_LOANPOOL[[#This Row],[REQ_FIELDS_POPULATED]],1,0)),"")</f>
        <v/>
      </c>
      <c r="C159" s="39">
        <f>ROW()-ROW(TBL_APP_LOANPOOL[[#Headers],[ROW_ID]])</f>
        <v>144</v>
      </c>
      <c r="D159" s="78"/>
      <c r="E159" s="79"/>
      <c r="F159" s="80"/>
      <c r="G159" s="68"/>
      <c r="H159" s="99"/>
      <c r="I159" s="82"/>
      <c r="J159" s="82"/>
      <c r="K159" s="97"/>
      <c r="L159" s="83"/>
      <c r="M159" s="78"/>
      <c r="N159" s="84"/>
      <c r="O159" s="81"/>
      <c r="P159" s="78"/>
      <c r="Q159" s="78"/>
      <c r="R159"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59"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59"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60" spans="2:20" s="50" customFormat="1" ht="26.25" customHeight="1" x14ac:dyDescent="0.2">
      <c r="B160" s="63" t="str">
        <f>IF(TBL_APP_LOANPOOL[[#This Row],[RECORD_STARTED]],IF(TBL_APP_LOANPOOL[[#This Row],[ERROR_COUNT]]&gt;0,-1,IF(TBL_APP_LOANPOOL[[#This Row],[REQ_FIELDS_POPULATED]],1,0)),"")</f>
        <v/>
      </c>
      <c r="C160" s="39">
        <f>ROW()-ROW(TBL_APP_LOANPOOL[[#Headers],[ROW_ID]])</f>
        <v>145</v>
      </c>
      <c r="D160" s="78"/>
      <c r="E160" s="79"/>
      <c r="F160" s="80"/>
      <c r="G160" s="68"/>
      <c r="H160" s="99"/>
      <c r="I160" s="82"/>
      <c r="J160" s="82"/>
      <c r="K160" s="97"/>
      <c r="L160" s="83"/>
      <c r="M160" s="78"/>
      <c r="N160" s="84"/>
      <c r="O160" s="81"/>
      <c r="P160" s="78"/>
      <c r="Q160" s="78"/>
      <c r="R160"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60"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60"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61" spans="2:20" s="50" customFormat="1" ht="26.25" customHeight="1" x14ac:dyDescent="0.2">
      <c r="B161" s="63" t="str">
        <f>IF(TBL_APP_LOANPOOL[[#This Row],[RECORD_STARTED]],IF(TBL_APP_LOANPOOL[[#This Row],[ERROR_COUNT]]&gt;0,-1,IF(TBL_APP_LOANPOOL[[#This Row],[REQ_FIELDS_POPULATED]],1,0)),"")</f>
        <v/>
      </c>
      <c r="C161" s="39">
        <f>ROW()-ROW(TBL_APP_LOANPOOL[[#Headers],[ROW_ID]])</f>
        <v>146</v>
      </c>
      <c r="D161" s="78"/>
      <c r="E161" s="79"/>
      <c r="F161" s="80"/>
      <c r="G161" s="68"/>
      <c r="H161" s="99"/>
      <c r="I161" s="82"/>
      <c r="J161" s="82"/>
      <c r="K161" s="97"/>
      <c r="L161" s="83"/>
      <c r="M161" s="78"/>
      <c r="N161" s="84"/>
      <c r="O161" s="81"/>
      <c r="P161" s="78"/>
      <c r="Q161" s="78"/>
      <c r="R161"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61"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61"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62" spans="2:20" s="50" customFormat="1" ht="26.25" customHeight="1" x14ac:dyDescent="0.2">
      <c r="B162" s="63" t="str">
        <f>IF(TBL_APP_LOANPOOL[[#This Row],[RECORD_STARTED]],IF(TBL_APP_LOANPOOL[[#This Row],[ERROR_COUNT]]&gt;0,-1,IF(TBL_APP_LOANPOOL[[#This Row],[REQ_FIELDS_POPULATED]],1,0)),"")</f>
        <v/>
      </c>
      <c r="C162" s="39">
        <f>ROW()-ROW(TBL_APP_LOANPOOL[[#Headers],[ROW_ID]])</f>
        <v>147</v>
      </c>
      <c r="D162" s="78"/>
      <c r="E162" s="79"/>
      <c r="F162" s="80"/>
      <c r="G162" s="68"/>
      <c r="H162" s="99"/>
      <c r="I162" s="82"/>
      <c r="J162" s="82"/>
      <c r="K162" s="97"/>
      <c r="L162" s="83"/>
      <c r="M162" s="78"/>
      <c r="N162" s="84"/>
      <c r="O162" s="81"/>
      <c r="P162" s="78"/>
      <c r="Q162" s="78"/>
      <c r="R162"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62"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62"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63" spans="2:20" s="50" customFormat="1" ht="26.25" customHeight="1" x14ac:dyDescent="0.2">
      <c r="B163" s="63" t="str">
        <f>IF(TBL_APP_LOANPOOL[[#This Row],[RECORD_STARTED]],IF(TBL_APP_LOANPOOL[[#This Row],[ERROR_COUNT]]&gt;0,-1,IF(TBL_APP_LOANPOOL[[#This Row],[REQ_FIELDS_POPULATED]],1,0)),"")</f>
        <v/>
      </c>
      <c r="C163" s="39">
        <f>ROW()-ROW(TBL_APP_LOANPOOL[[#Headers],[ROW_ID]])</f>
        <v>148</v>
      </c>
      <c r="D163" s="78"/>
      <c r="E163" s="79"/>
      <c r="F163" s="80"/>
      <c r="G163" s="68"/>
      <c r="H163" s="99"/>
      <c r="I163" s="82"/>
      <c r="J163" s="82"/>
      <c r="K163" s="97"/>
      <c r="L163" s="83"/>
      <c r="M163" s="78"/>
      <c r="N163" s="84"/>
      <c r="O163" s="81"/>
      <c r="P163" s="78"/>
      <c r="Q163" s="78"/>
      <c r="R163"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63"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63"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64" spans="2:20" s="50" customFormat="1" ht="26.25" customHeight="1" x14ac:dyDescent="0.2">
      <c r="B164" s="63" t="str">
        <f>IF(TBL_APP_LOANPOOL[[#This Row],[RECORD_STARTED]],IF(TBL_APP_LOANPOOL[[#This Row],[ERROR_COUNT]]&gt;0,-1,IF(TBL_APP_LOANPOOL[[#This Row],[REQ_FIELDS_POPULATED]],1,0)),"")</f>
        <v/>
      </c>
      <c r="C164" s="39">
        <f>ROW()-ROW(TBL_APP_LOANPOOL[[#Headers],[ROW_ID]])</f>
        <v>149</v>
      </c>
      <c r="D164" s="78"/>
      <c r="E164" s="79"/>
      <c r="F164" s="80"/>
      <c r="G164" s="68"/>
      <c r="H164" s="99"/>
      <c r="I164" s="82"/>
      <c r="J164" s="82"/>
      <c r="K164" s="97"/>
      <c r="L164" s="83"/>
      <c r="M164" s="78"/>
      <c r="N164" s="84"/>
      <c r="O164" s="81"/>
      <c r="P164" s="78"/>
      <c r="Q164" s="78"/>
      <c r="R164"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64"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64"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65" spans="2:20" s="50" customFormat="1" ht="26.25" customHeight="1" x14ac:dyDescent="0.2">
      <c r="B165" s="63" t="str">
        <f>IF(TBL_APP_LOANPOOL[[#This Row],[RECORD_STARTED]],IF(TBL_APP_LOANPOOL[[#This Row],[ERROR_COUNT]]&gt;0,-1,IF(TBL_APP_LOANPOOL[[#This Row],[REQ_FIELDS_POPULATED]],1,0)),"")</f>
        <v/>
      </c>
      <c r="C165" s="39">
        <f>ROW()-ROW(TBL_APP_LOANPOOL[[#Headers],[ROW_ID]])</f>
        <v>150</v>
      </c>
      <c r="D165" s="78"/>
      <c r="E165" s="79"/>
      <c r="F165" s="80"/>
      <c r="G165" s="68"/>
      <c r="H165" s="99"/>
      <c r="I165" s="82"/>
      <c r="J165" s="82"/>
      <c r="K165" s="97"/>
      <c r="L165" s="83"/>
      <c r="M165" s="78"/>
      <c r="N165" s="84"/>
      <c r="O165" s="81"/>
      <c r="P165" s="78"/>
      <c r="Q165" s="78"/>
      <c r="R165"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65"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65"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66" spans="2:20" s="50" customFormat="1" ht="26.25" customHeight="1" x14ac:dyDescent="0.2">
      <c r="B166" s="63" t="str">
        <f>IF(TBL_APP_LOANPOOL[[#This Row],[RECORD_STARTED]],IF(TBL_APP_LOANPOOL[[#This Row],[ERROR_COUNT]]&gt;0,-1,IF(TBL_APP_LOANPOOL[[#This Row],[REQ_FIELDS_POPULATED]],1,0)),"")</f>
        <v/>
      </c>
      <c r="C166" s="39">
        <f>ROW()-ROW(TBL_APP_LOANPOOL[[#Headers],[ROW_ID]])</f>
        <v>151</v>
      </c>
      <c r="D166" s="78"/>
      <c r="E166" s="79"/>
      <c r="F166" s="80"/>
      <c r="G166" s="68"/>
      <c r="H166" s="99"/>
      <c r="I166" s="82"/>
      <c r="J166" s="82"/>
      <c r="K166" s="97"/>
      <c r="L166" s="83"/>
      <c r="M166" s="78"/>
      <c r="N166" s="84"/>
      <c r="O166" s="81"/>
      <c r="P166" s="78"/>
      <c r="Q166" s="78"/>
      <c r="R166"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66"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66"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67" spans="2:20" s="50" customFormat="1" ht="26.25" customHeight="1" x14ac:dyDescent="0.2">
      <c r="B167" s="63" t="str">
        <f>IF(TBL_APP_LOANPOOL[[#This Row],[RECORD_STARTED]],IF(TBL_APP_LOANPOOL[[#This Row],[ERROR_COUNT]]&gt;0,-1,IF(TBL_APP_LOANPOOL[[#This Row],[REQ_FIELDS_POPULATED]],1,0)),"")</f>
        <v/>
      </c>
      <c r="C167" s="39">
        <f>ROW()-ROW(TBL_APP_LOANPOOL[[#Headers],[ROW_ID]])</f>
        <v>152</v>
      </c>
      <c r="D167" s="78"/>
      <c r="E167" s="79"/>
      <c r="F167" s="80"/>
      <c r="G167" s="68"/>
      <c r="H167" s="99"/>
      <c r="I167" s="82"/>
      <c r="J167" s="82"/>
      <c r="K167" s="97"/>
      <c r="L167" s="83"/>
      <c r="M167" s="78"/>
      <c r="N167" s="84"/>
      <c r="O167" s="81"/>
      <c r="P167" s="78"/>
      <c r="Q167" s="78"/>
      <c r="R167"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67"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67"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68" spans="2:20" s="50" customFormat="1" ht="26.25" customHeight="1" x14ac:dyDescent="0.2">
      <c r="B168" s="63" t="str">
        <f>IF(TBL_APP_LOANPOOL[[#This Row],[RECORD_STARTED]],IF(TBL_APP_LOANPOOL[[#This Row],[ERROR_COUNT]]&gt;0,-1,IF(TBL_APP_LOANPOOL[[#This Row],[REQ_FIELDS_POPULATED]],1,0)),"")</f>
        <v/>
      </c>
      <c r="C168" s="39">
        <f>ROW()-ROW(TBL_APP_LOANPOOL[[#Headers],[ROW_ID]])</f>
        <v>153</v>
      </c>
      <c r="D168" s="78"/>
      <c r="E168" s="79"/>
      <c r="F168" s="80"/>
      <c r="G168" s="68"/>
      <c r="H168" s="99"/>
      <c r="I168" s="82"/>
      <c r="J168" s="82"/>
      <c r="K168" s="97"/>
      <c r="L168" s="83"/>
      <c r="M168" s="78"/>
      <c r="N168" s="84"/>
      <c r="O168" s="81"/>
      <c r="P168" s="78"/>
      <c r="Q168" s="78"/>
      <c r="R168"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68"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68"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69" spans="2:20" s="50" customFormat="1" ht="26.25" customHeight="1" x14ac:dyDescent="0.2">
      <c r="B169" s="63" t="str">
        <f>IF(TBL_APP_LOANPOOL[[#This Row],[RECORD_STARTED]],IF(TBL_APP_LOANPOOL[[#This Row],[ERROR_COUNT]]&gt;0,-1,IF(TBL_APP_LOANPOOL[[#This Row],[REQ_FIELDS_POPULATED]],1,0)),"")</f>
        <v/>
      </c>
      <c r="C169" s="39">
        <f>ROW()-ROW(TBL_APP_LOANPOOL[[#Headers],[ROW_ID]])</f>
        <v>154</v>
      </c>
      <c r="D169" s="78"/>
      <c r="E169" s="79"/>
      <c r="F169" s="80"/>
      <c r="G169" s="68"/>
      <c r="H169" s="99"/>
      <c r="I169" s="82"/>
      <c r="J169" s="82"/>
      <c r="K169" s="97"/>
      <c r="L169" s="83"/>
      <c r="M169" s="78"/>
      <c r="N169" s="84"/>
      <c r="O169" s="81"/>
      <c r="P169" s="78"/>
      <c r="Q169" s="78"/>
      <c r="R169"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69"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69"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70" spans="2:20" s="50" customFormat="1" ht="26.25" customHeight="1" x14ac:dyDescent="0.2">
      <c r="B170" s="63" t="str">
        <f>IF(TBL_APP_LOANPOOL[[#This Row],[RECORD_STARTED]],IF(TBL_APP_LOANPOOL[[#This Row],[ERROR_COUNT]]&gt;0,-1,IF(TBL_APP_LOANPOOL[[#This Row],[REQ_FIELDS_POPULATED]],1,0)),"")</f>
        <v/>
      </c>
      <c r="C170" s="39">
        <f>ROW()-ROW(TBL_APP_LOANPOOL[[#Headers],[ROW_ID]])</f>
        <v>155</v>
      </c>
      <c r="D170" s="78"/>
      <c r="E170" s="79"/>
      <c r="F170" s="80"/>
      <c r="G170" s="68"/>
      <c r="H170" s="99"/>
      <c r="I170" s="82"/>
      <c r="J170" s="82"/>
      <c r="K170" s="97"/>
      <c r="L170" s="83"/>
      <c r="M170" s="78"/>
      <c r="N170" s="84"/>
      <c r="O170" s="81"/>
      <c r="P170" s="78"/>
      <c r="Q170" s="78"/>
      <c r="R170"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70"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70"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71" spans="2:20" s="50" customFormat="1" ht="26.25" customHeight="1" x14ac:dyDescent="0.2">
      <c r="B171" s="63" t="str">
        <f>IF(TBL_APP_LOANPOOL[[#This Row],[RECORD_STARTED]],IF(TBL_APP_LOANPOOL[[#This Row],[ERROR_COUNT]]&gt;0,-1,IF(TBL_APP_LOANPOOL[[#This Row],[REQ_FIELDS_POPULATED]],1,0)),"")</f>
        <v/>
      </c>
      <c r="C171" s="39">
        <f>ROW()-ROW(TBL_APP_LOANPOOL[[#Headers],[ROW_ID]])</f>
        <v>156</v>
      </c>
      <c r="D171" s="78"/>
      <c r="E171" s="79"/>
      <c r="F171" s="80"/>
      <c r="G171" s="68"/>
      <c r="H171" s="99"/>
      <c r="I171" s="82"/>
      <c r="J171" s="82"/>
      <c r="K171" s="97"/>
      <c r="L171" s="83"/>
      <c r="M171" s="78"/>
      <c r="N171" s="84"/>
      <c r="O171" s="81"/>
      <c r="P171" s="78"/>
      <c r="Q171" s="78"/>
      <c r="R171"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71"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71"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72" spans="2:20" s="50" customFormat="1" ht="26.25" customHeight="1" x14ac:dyDescent="0.2">
      <c r="B172" s="63" t="str">
        <f>IF(TBL_APP_LOANPOOL[[#This Row],[RECORD_STARTED]],IF(TBL_APP_LOANPOOL[[#This Row],[ERROR_COUNT]]&gt;0,-1,IF(TBL_APP_LOANPOOL[[#This Row],[REQ_FIELDS_POPULATED]],1,0)),"")</f>
        <v/>
      </c>
      <c r="C172" s="39">
        <f>ROW()-ROW(TBL_APP_LOANPOOL[[#Headers],[ROW_ID]])</f>
        <v>157</v>
      </c>
      <c r="D172" s="78"/>
      <c r="E172" s="79"/>
      <c r="F172" s="80"/>
      <c r="G172" s="68"/>
      <c r="H172" s="99"/>
      <c r="I172" s="82"/>
      <c r="J172" s="82"/>
      <c r="K172" s="97"/>
      <c r="L172" s="83"/>
      <c r="M172" s="78"/>
      <c r="N172" s="84"/>
      <c r="O172" s="81"/>
      <c r="P172" s="78"/>
      <c r="Q172" s="78"/>
      <c r="R172"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72"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72"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73" spans="2:20" s="50" customFormat="1" ht="26.25" customHeight="1" x14ac:dyDescent="0.2">
      <c r="B173" s="63" t="str">
        <f>IF(TBL_APP_LOANPOOL[[#This Row],[RECORD_STARTED]],IF(TBL_APP_LOANPOOL[[#This Row],[ERROR_COUNT]]&gt;0,-1,IF(TBL_APP_LOANPOOL[[#This Row],[REQ_FIELDS_POPULATED]],1,0)),"")</f>
        <v/>
      </c>
      <c r="C173" s="39">
        <f>ROW()-ROW(TBL_APP_LOANPOOL[[#Headers],[ROW_ID]])</f>
        <v>158</v>
      </c>
      <c r="D173" s="78"/>
      <c r="E173" s="79"/>
      <c r="F173" s="80"/>
      <c r="G173" s="68"/>
      <c r="H173" s="99"/>
      <c r="I173" s="82"/>
      <c r="J173" s="82"/>
      <c r="K173" s="97"/>
      <c r="L173" s="83"/>
      <c r="M173" s="78"/>
      <c r="N173" s="84"/>
      <c r="O173" s="81"/>
      <c r="P173" s="78"/>
      <c r="Q173" s="78"/>
      <c r="R173"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73"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73"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74" spans="2:20" s="50" customFormat="1" ht="26.25" customHeight="1" x14ac:dyDescent="0.2">
      <c r="B174" s="63" t="str">
        <f>IF(TBL_APP_LOANPOOL[[#This Row],[RECORD_STARTED]],IF(TBL_APP_LOANPOOL[[#This Row],[ERROR_COUNT]]&gt;0,-1,IF(TBL_APP_LOANPOOL[[#This Row],[REQ_FIELDS_POPULATED]],1,0)),"")</f>
        <v/>
      </c>
      <c r="C174" s="39">
        <f>ROW()-ROW(TBL_APP_LOANPOOL[[#Headers],[ROW_ID]])</f>
        <v>159</v>
      </c>
      <c r="D174" s="78"/>
      <c r="E174" s="79"/>
      <c r="F174" s="80"/>
      <c r="G174" s="68"/>
      <c r="H174" s="99"/>
      <c r="I174" s="82"/>
      <c r="J174" s="82"/>
      <c r="K174" s="97"/>
      <c r="L174" s="83"/>
      <c r="M174" s="78"/>
      <c r="N174" s="84"/>
      <c r="O174" s="81"/>
      <c r="P174" s="78"/>
      <c r="Q174" s="78"/>
      <c r="R174"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74"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74"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75" spans="2:20" s="50" customFormat="1" ht="26.25" customHeight="1" x14ac:dyDescent="0.2">
      <c r="B175" s="63" t="str">
        <f>IF(TBL_APP_LOANPOOL[[#This Row],[RECORD_STARTED]],IF(TBL_APP_LOANPOOL[[#This Row],[ERROR_COUNT]]&gt;0,-1,IF(TBL_APP_LOANPOOL[[#This Row],[REQ_FIELDS_POPULATED]],1,0)),"")</f>
        <v/>
      </c>
      <c r="C175" s="39">
        <f>ROW()-ROW(TBL_APP_LOANPOOL[[#Headers],[ROW_ID]])</f>
        <v>160</v>
      </c>
      <c r="D175" s="78"/>
      <c r="E175" s="79"/>
      <c r="F175" s="80"/>
      <c r="G175" s="68"/>
      <c r="H175" s="99"/>
      <c r="I175" s="82"/>
      <c r="J175" s="82"/>
      <c r="K175" s="97"/>
      <c r="L175" s="83"/>
      <c r="M175" s="78"/>
      <c r="N175" s="84"/>
      <c r="O175" s="81"/>
      <c r="P175" s="78"/>
      <c r="Q175" s="78"/>
      <c r="R175"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75"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75"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76" spans="2:20" s="50" customFormat="1" ht="26.25" customHeight="1" x14ac:dyDescent="0.2">
      <c r="B176" s="63" t="str">
        <f>IF(TBL_APP_LOANPOOL[[#This Row],[RECORD_STARTED]],IF(TBL_APP_LOANPOOL[[#This Row],[ERROR_COUNT]]&gt;0,-1,IF(TBL_APP_LOANPOOL[[#This Row],[REQ_FIELDS_POPULATED]],1,0)),"")</f>
        <v/>
      </c>
      <c r="C176" s="39">
        <f>ROW()-ROW(TBL_APP_LOANPOOL[[#Headers],[ROW_ID]])</f>
        <v>161</v>
      </c>
      <c r="D176" s="78"/>
      <c r="E176" s="79"/>
      <c r="F176" s="80"/>
      <c r="G176" s="68"/>
      <c r="H176" s="99"/>
      <c r="I176" s="82"/>
      <c r="J176" s="82"/>
      <c r="K176" s="97"/>
      <c r="L176" s="83"/>
      <c r="M176" s="78"/>
      <c r="N176" s="84"/>
      <c r="O176" s="81"/>
      <c r="P176" s="78"/>
      <c r="Q176" s="78"/>
      <c r="R176"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76"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76"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77" spans="2:20" s="50" customFormat="1" ht="26.25" customHeight="1" x14ac:dyDescent="0.2">
      <c r="B177" s="63" t="str">
        <f>IF(TBL_APP_LOANPOOL[[#This Row],[RECORD_STARTED]],IF(TBL_APP_LOANPOOL[[#This Row],[ERROR_COUNT]]&gt;0,-1,IF(TBL_APP_LOANPOOL[[#This Row],[REQ_FIELDS_POPULATED]],1,0)),"")</f>
        <v/>
      </c>
      <c r="C177" s="39">
        <f>ROW()-ROW(TBL_APP_LOANPOOL[[#Headers],[ROW_ID]])</f>
        <v>162</v>
      </c>
      <c r="D177" s="78"/>
      <c r="E177" s="79"/>
      <c r="F177" s="80"/>
      <c r="G177" s="68"/>
      <c r="H177" s="99"/>
      <c r="I177" s="82"/>
      <c r="J177" s="82"/>
      <c r="K177" s="97"/>
      <c r="L177" s="83"/>
      <c r="M177" s="78"/>
      <c r="N177" s="84"/>
      <c r="O177" s="81"/>
      <c r="P177" s="78"/>
      <c r="Q177" s="78"/>
      <c r="R177"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77"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77"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78" spans="2:20" s="50" customFormat="1" ht="26.25" customHeight="1" x14ac:dyDescent="0.2">
      <c r="B178" s="63" t="str">
        <f>IF(TBL_APP_LOANPOOL[[#This Row],[RECORD_STARTED]],IF(TBL_APP_LOANPOOL[[#This Row],[ERROR_COUNT]]&gt;0,-1,IF(TBL_APP_LOANPOOL[[#This Row],[REQ_FIELDS_POPULATED]],1,0)),"")</f>
        <v/>
      </c>
      <c r="C178" s="39">
        <f>ROW()-ROW(TBL_APP_LOANPOOL[[#Headers],[ROW_ID]])</f>
        <v>163</v>
      </c>
      <c r="D178" s="78"/>
      <c r="E178" s="79"/>
      <c r="F178" s="80"/>
      <c r="G178" s="68"/>
      <c r="H178" s="99"/>
      <c r="I178" s="82"/>
      <c r="J178" s="82"/>
      <c r="K178" s="97"/>
      <c r="L178" s="83"/>
      <c r="M178" s="78"/>
      <c r="N178" s="84"/>
      <c r="O178" s="81"/>
      <c r="P178" s="78"/>
      <c r="Q178" s="78"/>
      <c r="R178"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78"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78"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79" spans="2:20" s="50" customFormat="1" ht="26.25" customHeight="1" x14ac:dyDescent="0.2">
      <c r="B179" s="63" t="str">
        <f>IF(TBL_APP_LOANPOOL[[#This Row],[RECORD_STARTED]],IF(TBL_APP_LOANPOOL[[#This Row],[ERROR_COUNT]]&gt;0,-1,IF(TBL_APP_LOANPOOL[[#This Row],[REQ_FIELDS_POPULATED]],1,0)),"")</f>
        <v/>
      </c>
      <c r="C179" s="39">
        <f>ROW()-ROW(TBL_APP_LOANPOOL[[#Headers],[ROW_ID]])</f>
        <v>164</v>
      </c>
      <c r="D179" s="78"/>
      <c r="E179" s="79"/>
      <c r="F179" s="80"/>
      <c r="G179" s="68"/>
      <c r="H179" s="99"/>
      <c r="I179" s="82"/>
      <c r="J179" s="82"/>
      <c r="K179" s="97"/>
      <c r="L179" s="83"/>
      <c r="M179" s="78"/>
      <c r="N179" s="84"/>
      <c r="O179" s="81"/>
      <c r="P179" s="78"/>
      <c r="Q179" s="78"/>
      <c r="R179"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79"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79"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80" spans="2:20" s="50" customFormat="1" ht="26.25" customHeight="1" x14ac:dyDescent="0.2">
      <c r="B180" s="63" t="str">
        <f>IF(TBL_APP_LOANPOOL[[#This Row],[RECORD_STARTED]],IF(TBL_APP_LOANPOOL[[#This Row],[ERROR_COUNT]]&gt;0,-1,IF(TBL_APP_LOANPOOL[[#This Row],[REQ_FIELDS_POPULATED]],1,0)),"")</f>
        <v/>
      </c>
      <c r="C180" s="39">
        <f>ROW()-ROW(TBL_APP_LOANPOOL[[#Headers],[ROW_ID]])</f>
        <v>165</v>
      </c>
      <c r="D180" s="78"/>
      <c r="E180" s="79"/>
      <c r="F180" s="80"/>
      <c r="G180" s="68"/>
      <c r="H180" s="99"/>
      <c r="I180" s="82"/>
      <c r="J180" s="82"/>
      <c r="K180" s="97"/>
      <c r="L180" s="83"/>
      <c r="M180" s="78"/>
      <c r="N180" s="84"/>
      <c r="O180" s="81"/>
      <c r="P180" s="78"/>
      <c r="Q180" s="78"/>
      <c r="R180"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80"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80"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81" spans="2:20" s="50" customFormat="1" ht="26.25" customHeight="1" x14ac:dyDescent="0.2">
      <c r="B181" s="63" t="str">
        <f>IF(TBL_APP_LOANPOOL[[#This Row],[RECORD_STARTED]],IF(TBL_APP_LOANPOOL[[#This Row],[ERROR_COUNT]]&gt;0,-1,IF(TBL_APP_LOANPOOL[[#This Row],[REQ_FIELDS_POPULATED]],1,0)),"")</f>
        <v/>
      </c>
      <c r="C181" s="39">
        <f>ROW()-ROW(TBL_APP_LOANPOOL[[#Headers],[ROW_ID]])</f>
        <v>166</v>
      </c>
      <c r="D181" s="78"/>
      <c r="E181" s="79"/>
      <c r="F181" s="80"/>
      <c r="G181" s="68"/>
      <c r="H181" s="99"/>
      <c r="I181" s="82"/>
      <c r="J181" s="82"/>
      <c r="K181" s="97"/>
      <c r="L181" s="83"/>
      <c r="M181" s="78"/>
      <c r="N181" s="84"/>
      <c r="O181" s="81"/>
      <c r="P181" s="78"/>
      <c r="Q181" s="78"/>
      <c r="R181"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81"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81"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82" spans="2:20" s="50" customFormat="1" ht="26.25" customHeight="1" x14ac:dyDescent="0.2">
      <c r="B182" s="63" t="str">
        <f>IF(TBL_APP_LOANPOOL[[#This Row],[RECORD_STARTED]],IF(TBL_APP_LOANPOOL[[#This Row],[ERROR_COUNT]]&gt;0,-1,IF(TBL_APP_LOANPOOL[[#This Row],[REQ_FIELDS_POPULATED]],1,0)),"")</f>
        <v/>
      </c>
      <c r="C182" s="39">
        <f>ROW()-ROW(TBL_APP_LOANPOOL[[#Headers],[ROW_ID]])</f>
        <v>167</v>
      </c>
      <c r="D182" s="78"/>
      <c r="E182" s="79"/>
      <c r="F182" s="80"/>
      <c r="G182" s="68"/>
      <c r="H182" s="99"/>
      <c r="I182" s="82"/>
      <c r="J182" s="82"/>
      <c r="K182" s="97"/>
      <c r="L182" s="83"/>
      <c r="M182" s="78"/>
      <c r="N182" s="84"/>
      <c r="O182" s="81"/>
      <c r="P182" s="78"/>
      <c r="Q182" s="78"/>
      <c r="R182"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82"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82"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83" spans="2:20" s="50" customFormat="1" ht="26.25" customHeight="1" x14ac:dyDescent="0.2">
      <c r="B183" s="63" t="str">
        <f>IF(TBL_APP_LOANPOOL[[#This Row],[RECORD_STARTED]],IF(TBL_APP_LOANPOOL[[#This Row],[ERROR_COUNT]]&gt;0,-1,IF(TBL_APP_LOANPOOL[[#This Row],[REQ_FIELDS_POPULATED]],1,0)),"")</f>
        <v/>
      </c>
      <c r="C183" s="39">
        <f>ROW()-ROW(TBL_APP_LOANPOOL[[#Headers],[ROW_ID]])</f>
        <v>168</v>
      </c>
      <c r="D183" s="78"/>
      <c r="E183" s="79"/>
      <c r="F183" s="80"/>
      <c r="G183" s="68"/>
      <c r="H183" s="99"/>
      <c r="I183" s="82"/>
      <c r="J183" s="82"/>
      <c r="K183" s="97"/>
      <c r="L183" s="83"/>
      <c r="M183" s="78"/>
      <c r="N183" s="84"/>
      <c r="O183" s="81"/>
      <c r="P183" s="78"/>
      <c r="Q183" s="78"/>
      <c r="R183"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83"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83"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84" spans="2:20" s="50" customFormat="1" ht="26.25" customHeight="1" x14ac:dyDescent="0.2">
      <c r="B184" s="63" t="str">
        <f>IF(TBL_APP_LOANPOOL[[#This Row],[RECORD_STARTED]],IF(TBL_APP_LOANPOOL[[#This Row],[ERROR_COUNT]]&gt;0,-1,IF(TBL_APP_LOANPOOL[[#This Row],[REQ_FIELDS_POPULATED]],1,0)),"")</f>
        <v/>
      </c>
      <c r="C184" s="39">
        <f>ROW()-ROW(TBL_APP_LOANPOOL[[#Headers],[ROW_ID]])</f>
        <v>169</v>
      </c>
      <c r="D184" s="78"/>
      <c r="E184" s="79"/>
      <c r="F184" s="80"/>
      <c r="G184" s="68"/>
      <c r="H184" s="99"/>
      <c r="I184" s="82"/>
      <c r="J184" s="82"/>
      <c r="K184" s="97"/>
      <c r="L184" s="83"/>
      <c r="M184" s="78"/>
      <c r="N184" s="84"/>
      <c r="O184" s="81"/>
      <c r="P184" s="78"/>
      <c r="Q184" s="78"/>
      <c r="R184"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84"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84"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85" spans="2:20" s="50" customFormat="1" ht="26.25" customHeight="1" x14ac:dyDescent="0.2">
      <c r="B185" s="63" t="str">
        <f>IF(TBL_APP_LOANPOOL[[#This Row],[RECORD_STARTED]],IF(TBL_APP_LOANPOOL[[#This Row],[ERROR_COUNT]]&gt;0,-1,IF(TBL_APP_LOANPOOL[[#This Row],[REQ_FIELDS_POPULATED]],1,0)),"")</f>
        <v/>
      </c>
      <c r="C185" s="39">
        <f>ROW()-ROW(TBL_APP_LOANPOOL[[#Headers],[ROW_ID]])</f>
        <v>170</v>
      </c>
      <c r="D185" s="78"/>
      <c r="E185" s="79"/>
      <c r="F185" s="80"/>
      <c r="G185" s="68"/>
      <c r="H185" s="99"/>
      <c r="I185" s="82"/>
      <c r="J185" s="82"/>
      <c r="K185" s="97"/>
      <c r="L185" s="83"/>
      <c r="M185" s="78"/>
      <c r="N185" s="84"/>
      <c r="O185" s="81"/>
      <c r="P185" s="78"/>
      <c r="Q185" s="78"/>
      <c r="R185"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85"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85"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86" spans="2:20" s="50" customFormat="1" ht="26.25" customHeight="1" x14ac:dyDescent="0.2">
      <c r="B186" s="63" t="str">
        <f>IF(TBL_APP_LOANPOOL[[#This Row],[RECORD_STARTED]],IF(TBL_APP_LOANPOOL[[#This Row],[ERROR_COUNT]]&gt;0,-1,IF(TBL_APP_LOANPOOL[[#This Row],[REQ_FIELDS_POPULATED]],1,0)),"")</f>
        <v/>
      </c>
      <c r="C186" s="39">
        <f>ROW()-ROW(TBL_APP_LOANPOOL[[#Headers],[ROW_ID]])</f>
        <v>171</v>
      </c>
      <c r="D186" s="78"/>
      <c r="E186" s="79"/>
      <c r="F186" s="80"/>
      <c r="G186" s="68"/>
      <c r="H186" s="99"/>
      <c r="I186" s="82"/>
      <c r="J186" s="82"/>
      <c r="K186" s="97"/>
      <c r="L186" s="83"/>
      <c r="M186" s="78"/>
      <c r="N186" s="84"/>
      <c r="O186" s="81"/>
      <c r="P186" s="78"/>
      <c r="Q186" s="78"/>
      <c r="R186"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86"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86"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87" spans="2:20" s="50" customFormat="1" ht="26.25" customHeight="1" x14ac:dyDescent="0.2">
      <c r="B187" s="63" t="str">
        <f>IF(TBL_APP_LOANPOOL[[#This Row],[RECORD_STARTED]],IF(TBL_APP_LOANPOOL[[#This Row],[ERROR_COUNT]]&gt;0,-1,IF(TBL_APP_LOANPOOL[[#This Row],[REQ_FIELDS_POPULATED]],1,0)),"")</f>
        <v/>
      </c>
      <c r="C187" s="39">
        <f>ROW()-ROW(TBL_APP_LOANPOOL[[#Headers],[ROW_ID]])</f>
        <v>172</v>
      </c>
      <c r="D187" s="78"/>
      <c r="E187" s="79"/>
      <c r="F187" s="80"/>
      <c r="G187" s="68"/>
      <c r="H187" s="99"/>
      <c r="I187" s="82"/>
      <c r="J187" s="82"/>
      <c r="K187" s="97"/>
      <c r="L187" s="83"/>
      <c r="M187" s="78"/>
      <c r="N187" s="84"/>
      <c r="O187" s="81"/>
      <c r="P187" s="78"/>
      <c r="Q187" s="78"/>
      <c r="R187"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87"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87"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88" spans="2:20" s="50" customFormat="1" ht="26.25" customHeight="1" x14ac:dyDescent="0.2">
      <c r="B188" s="63" t="str">
        <f>IF(TBL_APP_LOANPOOL[[#This Row],[RECORD_STARTED]],IF(TBL_APP_LOANPOOL[[#This Row],[ERROR_COUNT]]&gt;0,-1,IF(TBL_APP_LOANPOOL[[#This Row],[REQ_FIELDS_POPULATED]],1,0)),"")</f>
        <v/>
      </c>
      <c r="C188" s="39">
        <f>ROW()-ROW(TBL_APP_LOANPOOL[[#Headers],[ROW_ID]])</f>
        <v>173</v>
      </c>
      <c r="D188" s="78"/>
      <c r="E188" s="79"/>
      <c r="F188" s="80"/>
      <c r="G188" s="68"/>
      <c r="H188" s="99"/>
      <c r="I188" s="82"/>
      <c r="J188" s="82"/>
      <c r="K188" s="97"/>
      <c r="L188" s="83"/>
      <c r="M188" s="78"/>
      <c r="N188" s="84"/>
      <c r="O188" s="81"/>
      <c r="P188" s="78"/>
      <c r="Q188" s="78"/>
      <c r="R188"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88"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88"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89" spans="2:20" s="50" customFormat="1" ht="26.25" customHeight="1" x14ac:dyDescent="0.2">
      <c r="B189" s="63" t="str">
        <f>IF(TBL_APP_LOANPOOL[[#This Row],[RECORD_STARTED]],IF(TBL_APP_LOANPOOL[[#This Row],[ERROR_COUNT]]&gt;0,-1,IF(TBL_APP_LOANPOOL[[#This Row],[REQ_FIELDS_POPULATED]],1,0)),"")</f>
        <v/>
      </c>
      <c r="C189" s="39">
        <f>ROW()-ROW(TBL_APP_LOANPOOL[[#Headers],[ROW_ID]])</f>
        <v>174</v>
      </c>
      <c r="D189" s="78"/>
      <c r="E189" s="79"/>
      <c r="F189" s="80"/>
      <c r="G189" s="68"/>
      <c r="H189" s="99"/>
      <c r="I189" s="82"/>
      <c r="J189" s="82"/>
      <c r="K189" s="97"/>
      <c r="L189" s="83"/>
      <c r="M189" s="78"/>
      <c r="N189" s="84"/>
      <c r="O189" s="81"/>
      <c r="P189" s="78"/>
      <c r="Q189" s="78"/>
      <c r="R189"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89"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89"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90" spans="2:20" s="50" customFormat="1" ht="26.25" customHeight="1" x14ac:dyDescent="0.2">
      <c r="B190" s="63" t="str">
        <f>IF(TBL_APP_LOANPOOL[[#This Row],[RECORD_STARTED]],IF(TBL_APP_LOANPOOL[[#This Row],[ERROR_COUNT]]&gt;0,-1,IF(TBL_APP_LOANPOOL[[#This Row],[REQ_FIELDS_POPULATED]],1,0)),"")</f>
        <v/>
      </c>
      <c r="C190" s="39">
        <f>ROW()-ROW(TBL_APP_LOANPOOL[[#Headers],[ROW_ID]])</f>
        <v>175</v>
      </c>
      <c r="D190" s="78"/>
      <c r="E190" s="79"/>
      <c r="F190" s="80"/>
      <c r="G190" s="68"/>
      <c r="H190" s="99"/>
      <c r="I190" s="82"/>
      <c r="J190" s="82"/>
      <c r="K190" s="97"/>
      <c r="L190" s="83"/>
      <c r="M190" s="78"/>
      <c r="N190" s="84"/>
      <c r="O190" s="81"/>
      <c r="P190" s="78"/>
      <c r="Q190" s="78"/>
      <c r="R190"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90"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90"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91" spans="2:20" s="50" customFormat="1" ht="26.25" customHeight="1" x14ac:dyDescent="0.2">
      <c r="B191" s="63" t="str">
        <f>IF(TBL_APP_LOANPOOL[[#This Row],[RECORD_STARTED]],IF(TBL_APP_LOANPOOL[[#This Row],[ERROR_COUNT]]&gt;0,-1,IF(TBL_APP_LOANPOOL[[#This Row],[REQ_FIELDS_POPULATED]],1,0)),"")</f>
        <v/>
      </c>
      <c r="C191" s="39">
        <f>ROW()-ROW(TBL_APP_LOANPOOL[[#Headers],[ROW_ID]])</f>
        <v>176</v>
      </c>
      <c r="D191" s="78"/>
      <c r="E191" s="79"/>
      <c r="F191" s="80"/>
      <c r="G191" s="68"/>
      <c r="H191" s="99"/>
      <c r="I191" s="82"/>
      <c r="J191" s="82"/>
      <c r="K191" s="97"/>
      <c r="L191" s="83"/>
      <c r="M191" s="78"/>
      <c r="N191" s="84"/>
      <c r="O191" s="81"/>
      <c r="P191" s="78"/>
      <c r="Q191" s="78"/>
      <c r="R191"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91"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91"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92" spans="2:20" s="50" customFormat="1" ht="26.25" customHeight="1" x14ac:dyDescent="0.2">
      <c r="B192" s="63" t="str">
        <f>IF(TBL_APP_LOANPOOL[[#This Row],[RECORD_STARTED]],IF(TBL_APP_LOANPOOL[[#This Row],[ERROR_COUNT]]&gt;0,-1,IF(TBL_APP_LOANPOOL[[#This Row],[REQ_FIELDS_POPULATED]],1,0)),"")</f>
        <v/>
      </c>
      <c r="C192" s="39">
        <f>ROW()-ROW(TBL_APP_LOANPOOL[[#Headers],[ROW_ID]])</f>
        <v>177</v>
      </c>
      <c r="D192" s="78"/>
      <c r="E192" s="79"/>
      <c r="F192" s="80"/>
      <c r="G192" s="68"/>
      <c r="H192" s="99"/>
      <c r="I192" s="82"/>
      <c r="J192" s="82"/>
      <c r="K192" s="97"/>
      <c r="L192" s="83"/>
      <c r="M192" s="78"/>
      <c r="N192" s="84"/>
      <c r="O192" s="81"/>
      <c r="P192" s="78"/>
      <c r="Q192" s="78"/>
      <c r="R192"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92"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92"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93" spans="2:20" s="50" customFormat="1" ht="26.25" customHeight="1" x14ac:dyDescent="0.2">
      <c r="B193" s="63" t="str">
        <f>IF(TBL_APP_LOANPOOL[[#This Row],[RECORD_STARTED]],IF(TBL_APP_LOANPOOL[[#This Row],[ERROR_COUNT]]&gt;0,-1,IF(TBL_APP_LOANPOOL[[#This Row],[REQ_FIELDS_POPULATED]],1,0)),"")</f>
        <v/>
      </c>
      <c r="C193" s="39">
        <f>ROW()-ROW(TBL_APP_LOANPOOL[[#Headers],[ROW_ID]])</f>
        <v>178</v>
      </c>
      <c r="D193" s="78"/>
      <c r="E193" s="79"/>
      <c r="F193" s="80"/>
      <c r="G193" s="68"/>
      <c r="H193" s="99"/>
      <c r="I193" s="82"/>
      <c r="J193" s="82"/>
      <c r="K193" s="97"/>
      <c r="L193" s="83"/>
      <c r="M193" s="78"/>
      <c r="N193" s="84"/>
      <c r="O193" s="81"/>
      <c r="P193" s="78"/>
      <c r="Q193" s="78"/>
      <c r="R193"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93"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93"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94" spans="2:20" s="50" customFormat="1" ht="26.25" customHeight="1" x14ac:dyDescent="0.2">
      <c r="B194" s="63" t="str">
        <f>IF(TBL_APP_LOANPOOL[[#This Row],[RECORD_STARTED]],IF(TBL_APP_LOANPOOL[[#This Row],[ERROR_COUNT]]&gt;0,-1,IF(TBL_APP_LOANPOOL[[#This Row],[REQ_FIELDS_POPULATED]],1,0)),"")</f>
        <v/>
      </c>
      <c r="C194" s="39">
        <f>ROW()-ROW(TBL_APP_LOANPOOL[[#Headers],[ROW_ID]])</f>
        <v>179</v>
      </c>
      <c r="D194" s="78"/>
      <c r="E194" s="79"/>
      <c r="F194" s="80"/>
      <c r="G194" s="68"/>
      <c r="H194" s="99"/>
      <c r="I194" s="82"/>
      <c r="J194" s="82"/>
      <c r="K194" s="97"/>
      <c r="L194" s="83"/>
      <c r="M194" s="78"/>
      <c r="N194" s="84"/>
      <c r="O194" s="81"/>
      <c r="P194" s="78"/>
      <c r="Q194" s="78"/>
      <c r="R194"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94"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94"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95" spans="2:20" s="50" customFormat="1" ht="26.25" customHeight="1" x14ac:dyDescent="0.2">
      <c r="B195" s="63" t="str">
        <f>IF(TBL_APP_LOANPOOL[[#This Row],[RECORD_STARTED]],IF(TBL_APP_LOANPOOL[[#This Row],[ERROR_COUNT]]&gt;0,-1,IF(TBL_APP_LOANPOOL[[#This Row],[REQ_FIELDS_POPULATED]],1,0)),"")</f>
        <v/>
      </c>
      <c r="C195" s="39">
        <f>ROW()-ROW(TBL_APP_LOANPOOL[[#Headers],[ROW_ID]])</f>
        <v>180</v>
      </c>
      <c r="D195" s="78"/>
      <c r="E195" s="79"/>
      <c r="F195" s="80"/>
      <c r="G195" s="68"/>
      <c r="H195" s="99"/>
      <c r="I195" s="82"/>
      <c r="J195" s="82"/>
      <c r="K195" s="97"/>
      <c r="L195" s="83"/>
      <c r="M195" s="78"/>
      <c r="N195" s="84"/>
      <c r="O195" s="81"/>
      <c r="P195" s="78"/>
      <c r="Q195" s="78"/>
      <c r="R195"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95"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95"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96" spans="2:20" s="50" customFormat="1" ht="26.25" customHeight="1" x14ac:dyDescent="0.2">
      <c r="B196" s="63" t="str">
        <f>IF(TBL_APP_LOANPOOL[[#This Row],[RECORD_STARTED]],IF(TBL_APP_LOANPOOL[[#This Row],[ERROR_COUNT]]&gt;0,-1,IF(TBL_APP_LOANPOOL[[#This Row],[REQ_FIELDS_POPULATED]],1,0)),"")</f>
        <v/>
      </c>
      <c r="C196" s="39">
        <f>ROW()-ROW(TBL_APP_LOANPOOL[[#Headers],[ROW_ID]])</f>
        <v>181</v>
      </c>
      <c r="D196" s="78"/>
      <c r="E196" s="79"/>
      <c r="F196" s="80"/>
      <c r="G196" s="68"/>
      <c r="H196" s="99"/>
      <c r="I196" s="82"/>
      <c r="J196" s="82"/>
      <c r="K196" s="97"/>
      <c r="L196" s="83"/>
      <c r="M196" s="78"/>
      <c r="N196" s="84"/>
      <c r="O196" s="81"/>
      <c r="P196" s="78"/>
      <c r="Q196" s="78"/>
      <c r="R196"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96"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96"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97" spans="2:20" s="50" customFormat="1" ht="26.25" customHeight="1" x14ac:dyDescent="0.2">
      <c r="B197" s="63" t="str">
        <f>IF(TBL_APP_LOANPOOL[[#This Row],[RECORD_STARTED]],IF(TBL_APP_LOANPOOL[[#This Row],[ERROR_COUNT]]&gt;0,-1,IF(TBL_APP_LOANPOOL[[#This Row],[REQ_FIELDS_POPULATED]],1,0)),"")</f>
        <v/>
      </c>
      <c r="C197" s="39">
        <f>ROW()-ROW(TBL_APP_LOANPOOL[[#Headers],[ROW_ID]])</f>
        <v>182</v>
      </c>
      <c r="D197" s="78"/>
      <c r="E197" s="79"/>
      <c r="F197" s="80"/>
      <c r="G197" s="68"/>
      <c r="H197" s="99"/>
      <c r="I197" s="82"/>
      <c r="J197" s="82"/>
      <c r="K197" s="97"/>
      <c r="L197" s="83"/>
      <c r="M197" s="78"/>
      <c r="N197" s="84"/>
      <c r="O197" s="81"/>
      <c r="P197" s="78"/>
      <c r="Q197" s="78"/>
      <c r="R197"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97"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97"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98" spans="2:20" s="50" customFormat="1" ht="26.25" customHeight="1" x14ac:dyDescent="0.2">
      <c r="B198" s="63" t="str">
        <f>IF(TBL_APP_LOANPOOL[[#This Row],[RECORD_STARTED]],IF(TBL_APP_LOANPOOL[[#This Row],[ERROR_COUNT]]&gt;0,-1,IF(TBL_APP_LOANPOOL[[#This Row],[REQ_FIELDS_POPULATED]],1,0)),"")</f>
        <v/>
      </c>
      <c r="C198" s="39">
        <f>ROW()-ROW(TBL_APP_LOANPOOL[[#Headers],[ROW_ID]])</f>
        <v>183</v>
      </c>
      <c r="D198" s="78"/>
      <c r="E198" s="79"/>
      <c r="F198" s="80"/>
      <c r="G198" s="68"/>
      <c r="H198" s="99"/>
      <c r="I198" s="82"/>
      <c r="J198" s="82"/>
      <c r="K198" s="97"/>
      <c r="L198" s="83"/>
      <c r="M198" s="78"/>
      <c r="N198" s="84"/>
      <c r="O198" s="81"/>
      <c r="P198" s="78"/>
      <c r="Q198" s="78"/>
      <c r="R198"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98"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98" s="86">
        <f>SUM(
IF(AND(ATTR_PROG_CODE="HDA",UPPER(TBL_APP_LOANPOOL[[#This Row],[LOAN_TYPE]])&lt;&gt;RANGE_LOOKUP_LOANSEC_TYPE_HDA,TBL_APP_LOANPOOL[[#This Row],[LOAN_TYPE]]&lt;&gt;""),1,0),
IF(AND(UPPER(TBL_APP_LOANPOOL[[#This Row],[CREATE_RETAIN_JOBS_FLAG]])&lt;&gt;"YES",TBL_APP_LOANPOOL[[#This Row],[CREATE_RETAIN_JOBS_COUNT]]&lt;&gt;""),1,0)
)</f>
        <v>0</v>
      </c>
    </row>
    <row r="199" spans="2:20" s="50" customFormat="1" ht="26.25" customHeight="1" x14ac:dyDescent="0.2">
      <c r="B199" s="63" t="str">
        <f>IF(TBL_APP_LOANPOOL[[#This Row],[RECORD_STARTED]],IF(TBL_APP_LOANPOOL[[#This Row],[ERROR_COUNT]]&gt;0,-1,IF(TBL_APP_LOANPOOL[[#This Row],[REQ_FIELDS_POPULATED]],1,0)),"")</f>
        <v/>
      </c>
      <c r="C199" s="39">
        <f>ROW()-ROW(TBL_APP_LOANPOOL[[#Headers],[ROW_ID]])</f>
        <v>184</v>
      </c>
      <c r="D199" s="78"/>
      <c r="E199" s="79"/>
      <c r="F199" s="80"/>
      <c r="G199" s="68"/>
      <c r="H199" s="99"/>
      <c r="I199" s="82"/>
      <c r="J199" s="82"/>
      <c r="K199" s="97"/>
      <c r="L199" s="83"/>
      <c r="M199" s="78"/>
      <c r="N199" s="84"/>
      <c r="O199" s="81"/>
      <c r="P199" s="78"/>
      <c r="Q199" s="78"/>
      <c r="R199"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199"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199"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00" spans="2:20" s="50" customFormat="1" ht="26.25" customHeight="1" x14ac:dyDescent="0.2">
      <c r="B200" s="63" t="str">
        <f>IF(TBL_APP_LOANPOOL[[#This Row],[RECORD_STARTED]],IF(TBL_APP_LOANPOOL[[#This Row],[ERROR_COUNT]]&gt;0,-1,IF(TBL_APP_LOANPOOL[[#This Row],[REQ_FIELDS_POPULATED]],1,0)),"")</f>
        <v/>
      </c>
      <c r="C200" s="39">
        <f>ROW()-ROW(TBL_APP_LOANPOOL[[#Headers],[ROW_ID]])</f>
        <v>185</v>
      </c>
      <c r="D200" s="78"/>
      <c r="E200" s="79"/>
      <c r="F200" s="80"/>
      <c r="G200" s="68"/>
      <c r="H200" s="99"/>
      <c r="I200" s="82"/>
      <c r="J200" s="82"/>
      <c r="K200" s="97"/>
      <c r="L200" s="83"/>
      <c r="M200" s="78"/>
      <c r="N200" s="84"/>
      <c r="O200" s="81"/>
      <c r="P200" s="78"/>
      <c r="Q200" s="78"/>
      <c r="R200"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00"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00"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01" spans="2:20" s="50" customFormat="1" ht="26.25" customHeight="1" x14ac:dyDescent="0.2">
      <c r="B201" s="63" t="str">
        <f>IF(TBL_APP_LOANPOOL[[#This Row],[RECORD_STARTED]],IF(TBL_APP_LOANPOOL[[#This Row],[ERROR_COUNT]]&gt;0,-1,IF(TBL_APP_LOANPOOL[[#This Row],[REQ_FIELDS_POPULATED]],1,0)),"")</f>
        <v/>
      </c>
      <c r="C201" s="39">
        <f>ROW()-ROW(TBL_APP_LOANPOOL[[#Headers],[ROW_ID]])</f>
        <v>186</v>
      </c>
      <c r="D201" s="78"/>
      <c r="E201" s="79"/>
      <c r="F201" s="80"/>
      <c r="G201" s="68"/>
      <c r="H201" s="99"/>
      <c r="I201" s="82"/>
      <c r="J201" s="82"/>
      <c r="K201" s="97"/>
      <c r="L201" s="83"/>
      <c r="M201" s="78"/>
      <c r="N201" s="84"/>
      <c r="O201" s="81"/>
      <c r="P201" s="78"/>
      <c r="Q201" s="78"/>
      <c r="R201"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01"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01"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02" spans="2:20" s="50" customFormat="1" ht="26.25" customHeight="1" x14ac:dyDescent="0.2">
      <c r="B202" s="63" t="str">
        <f>IF(TBL_APP_LOANPOOL[[#This Row],[RECORD_STARTED]],IF(TBL_APP_LOANPOOL[[#This Row],[ERROR_COUNT]]&gt;0,-1,IF(TBL_APP_LOANPOOL[[#This Row],[REQ_FIELDS_POPULATED]],1,0)),"")</f>
        <v/>
      </c>
      <c r="C202" s="39">
        <f>ROW()-ROW(TBL_APP_LOANPOOL[[#Headers],[ROW_ID]])</f>
        <v>187</v>
      </c>
      <c r="D202" s="78"/>
      <c r="E202" s="79"/>
      <c r="F202" s="80"/>
      <c r="G202" s="68"/>
      <c r="H202" s="99"/>
      <c r="I202" s="82"/>
      <c r="J202" s="82"/>
      <c r="K202" s="97"/>
      <c r="L202" s="83"/>
      <c r="M202" s="78"/>
      <c r="N202" s="84"/>
      <c r="O202" s="81"/>
      <c r="P202" s="78"/>
      <c r="Q202" s="78"/>
      <c r="R202"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02"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02"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03" spans="2:20" s="50" customFormat="1" ht="26.25" customHeight="1" x14ac:dyDescent="0.2">
      <c r="B203" s="63" t="str">
        <f>IF(TBL_APP_LOANPOOL[[#This Row],[RECORD_STARTED]],IF(TBL_APP_LOANPOOL[[#This Row],[ERROR_COUNT]]&gt;0,-1,IF(TBL_APP_LOANPOOL[[#This Row],[REQ_FIELDS_POPULATED]],1,0)),"")</f>
        <v/>
      </c>
      <c r="C203" s="39">
        <f>ROW()-ROW(TBL_APP_LOANPOOL[[#Headers],[ROW_ID]])</f>
        <v>188</v>
      </c>
      <c r="D203" s="78"/>
      <c r="E203" s="79"/>
      <c r="F203" s="80"/>
      <c r="G203" s="68"/>
      <c r="H203" s="99"/>
      <c r="I203" s="82"/>
      <c r="J203" s="82"/>
      <c r="K203" s="97"/>
      <c r="L203" s="83"/>
      <c r="M203" s="78"/>
      <c r="N203" s="84"/>
      <c r="O203" s="81"/>
      <c r="P203" s="78"/>
      <c r="Q203" s="78"/>
      <c r="R203"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03"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03"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04" spans="2:20" s="50" customFormat="1" ht="26.25" customHeight="1" x14ac:dyDescent="0.2">
      <c r="B204" s="63" t="str">
        <f>IF(TBL_APP_LOANPOOL[[#This Row],[RECORD_STARTED]],IF(TBL_APP_LOANPOOL[[#This Row],[ERROR_COUNT]]&gt;0,-1,IF(TBL_APP_LOANPOOL[[#This Row],[REQ_FIELDS_POPULATED]],1,0)),"")</f>
        <v/>
      </c>
      <c r="C204" s="39">
        <f>ROW()-ROW(TBL_APP_LOANPOOL[[#Headers],[ROW_ID]])</f>
        <v>189</v>
      </c>
      <c r="D204" s="78"/>
      <c r="E204" s="79"/>
      <c r="F204" s="80"/>
      <c r="G204" s="68"/>
      <c r="H204" s="99"/>
      <c r="I204" s="82"/>
      <c r="J204" s="82"/>
      <c r="K204" s="97"/>
      <c r="L204" s="83"/>
      <c r="M204" s="78"/>
      <c r="N204" s="84"/>
      <c r="O204" s="81"/>
      <c r="P204" s="78"/>
      <c r="Q204" s="78"/>
      <c r="R204"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04"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04"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05" spans="2:20" s="50" customFormat="1" ht="26.25" customHeight="1" x14ac:dyDescent="0.2">
      <c r="B205" s="63" t="str">
        <f>IF(TBL_APP_LOANPOOL[[#This Row],[RECORD_STARTED]],IF(TBL_APP_LOANPOOL[[#This Row],[ERROR_COUNT]]&gt;0,-1,IF(TBL_APP_LOANPOOL[[#This Row],[REQ_FIELDS_POPULATED]],1,0)),"")</f>
        <v/>
      </c>
      <c r="C205" s="39">
        <f>ROW()-ROW(TBL_APP_LOANPOOL[[#Headers],[ROW_ID]])</f>
        <v>190</v>
      </c>
      <c r="D205" s="78"/>
      <c r="E205" s="79"/>
      <c r="F205" s="80"/>
      <c r="G205" s="68"/>
      <c r="H205" s="99"/>
      <c r="I205" s="82"/>
      <c r="J205" s="82"/>
      <c r="K205" s="97"/>
      <c r="L205" s="83"/>
      <c r="M205" s="78"/>
      <c r="N205" s="84"/>
      <c r="O205" s="81"/>
      <c r="P205" s="78"/>
      <c r="Q205" s="78"/>
      <c r="R205"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05"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05"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06" spans="2:20" s="50" customFormat="1" ht="26.25" customHeight="1" x14ac:dyDescent="0.2">
      <c r="B206" s="63" t="str">
        <f>IF(TBL_APP_LOANPOOL[[#This Row],[RECORD_STARTED]],IF(TBL_APP_LOANPOOL[[#This Row],[ERROR_COUNT]]&gt;0,-1,IF(TBL_APP_LOANPOOL[[#This Row],[REQ_FIELDS_POPULATED]],1,0)),"")</f>
        <v/>
      </c>
      <c r="C206" s="39">
        <f>ROW()-ROW(TBL_APP_LOANPOOL[[#Headers],[ROW_ID]])</f>
        <v>191</v>
      </c>
      <c r="D206" s="78"/>
      <c r="E206" s="79"/>
      <c r="F206" s="80"/>
      <c r="G206" s="68"/>
      <c r="H206" s="99"/>
      <c r="I206" s="82"/>
      <c r="J206" s="82"/>
      <c r="K206" s="97"/>
      <c r="L206" s="83"/>
      <c r="M206" s="78"/>
      <c r="N206" s="84"/>
      <c r="O206" s="81"/>
      <c r="P206" s="78"/>
      <c r="Q206" s="78"/>
      <c r="R206"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06"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06"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07" spans="2:20" s="50" customFormat="1" ht="26.25" customHeight="1" x14ac:dyDescent="0.2">
      <c r="B207" s="63" t="str">
        <f>IF(TBL_APP_LOANPOOL[[#This Row],[RECORD_STARTED]],IF(TBL_APP_LOANPOOL[[#This Row],[ERROR_COUNT]]&gt;0,-1,IF(TBL_APP_LOANPOOL[[#This Row],[REQ_FIELDS_POPULATED]],1,0)),"")</f>
        <v/>
      </c>
      <c r="C207" s="39">
        <f>ROW()-ROW(TBL_APP_LOANPOOL[[#Headers],[ROW_ID]])</f>
        <v>192</v>
      </c>
      <c r="D207" s="78"/>
      <c r="E207" s="79"/>
      <c r="F207" s="80"/>
      <c r="G207" s="68"/>
      <c r="H207" s="99"/>
      <c r="I207" s="82"/>
      <c r="J207" s="82"/>
      <c r="K207" s="97"/>
      <c r="L207" s="83"/>
      <c r="M207" s="78"/>
      <c r="N207" s="84"/>
      <c r="O207" s="81"/>
      <c r="P207" s="78"/>
      <c r="Q207" s="78"/>
      <c r="R207"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07"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07"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08" spans="2:20" s="50" customFormat="1" ht="26.25" customHeight="1" x14ac:dyDescent="0.2">
      <c r="B208" s="63" t="str">
        <f>IF(TBL_APP_LOANPOOL[[#This Row],[RECORD_STARTED]],IF(TBL_APP_LOANPOOL[[#This Row],[ERROR_COUNT]]&gt;0,-1,IF(TBL_APP_LOANPOOL[[#This Row],[REQ_FIELDS_POPULATED]],1,0)),"")</f>
        <v/>
      </c>
      <c r="C208" s="39">
        <f>ROW()-ROW(TBL_APP_LOANPOOL[[#Headers],[ROW_ID]])</f>
        <v>193</v>
      </c>
      <c r="D208" s="78"/>
      <c r="E208" s="79"/>
      <c r="F208" s="80"/>
      <c r="G208" s="68"/>
      <c r="H208" s="99"/>
      <c r="I208" s="82"/>
      <c r="J208" s="82"/>
      <c r="K208" s="97"/>
      <c r="L208" s="83"/>
      <c r="M208" s="78"/>
      <c r="N208" s="84"/>
      <c r="O208" s="81"/>
      <c r="P208" s="78"/>
      <c r="Q208" s="78"/>
      <c r="R208"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08"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08"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09" spans="2:20" s="50" customFormat="1" ht="26.25" customHeight="1" x14ac:dyDescent="0.2">
      <c r="B209" s="63" t="str">
        <f>IF(TBL_APP_LOANPOOL[[#This Row],[RECORD_STARTED]],IF(TBL_APP_LOANPOOL[[#This Row],[ERROR_COUNT]]&gt;0,-1,IF(TBL_APP_LOANPOOL[[#This Row],[REQ_FIELDS_POPULATED]],1,0)),"")</f>
        <v/>
      </c>
      <c r="C209" s="39">
        <f>ROW()-ROW(TBL_APP_LOANPOOL[[#Headers],[ROW_ID]])</f>
        <v>194</v>
      </c>
      <c r="D209" s="78"/>
      <c r="E209" s="79"/>
      <c r="F209" s="80"/>
      <c r="G209" s="68"/>
      <c r="H209" s="99"/>
      <c r="I209" s="82"/>
      <c r="J209" s="82"/>
      <c r="K209" s="97"/>
      <c r="L209" s="83"/>
      <c r="M209" s="78"/>
      <c r="N209" s="84"/>
      <c r="O209" s="81"/>
      <c r="P209" s="78"/>
      <c r="Q209" s="78"/>
      <c r="R209"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09"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09"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10" spans="2:20" s="50" customFormat="1" ht="26.25" customHeight="1" x14ac:dyDescent="0.2">
      <c r="B210" s="63" t="str">
        <f>IF(TBL_APP_LOANPOOL[[#This Row],[RECORD_STARTED]],IF(TBL_APP_LOANPOOL[[#This Row],[ERROR_COUNT]]&gt;0,-1,IF(TBL_APP_LOANPOOL[[#This Row],[REQ_FIELDS_POPULATED]],1,0)),"")</f>
        <v/>
      </c>
      <c r="C210" s="39">
        <f>ROW()-ROW(TBL_APP_LOANPOOL[[#Headers],[ROW_ID]])</f>
        <v>195</v>
      </c>
      <c r="D210" s="78"/>
      <c r="E210" s="79"/>
      <c r="F210" s="80"/>
      <c r="G210" s="68"/>
      <c r="H210" s="99"/>
      <c r="I210" s="82"/>
      <c r="J210" s="82"/>
      <c r="K210" s="97"/>
      <c r="L210" s="83"/>
      <c r="M210" s="78"/>
      <c r="N210" s="84"/>
      <c r="O210" s="81"/>
      <c r="P210" s="78"/>
      <c r="Q210" s="78"/>
      <c r="R210"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10"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10"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11" spans="2:20" s="50" customFormat="1" ht="26.25" customHeight="1" x14ac:dyDescent="0.2">
      <c r="B211" s="63" t="str">
        <f>IF(TBL_APP_LOANPOOL[[#This Row],[RECORD_STARTED]],IF(TBL_APP_LOANPOOL[[#This Row],[ERROR_COUNT]]&gt;0,-1,IF(TBL_APP_LOANPOOL[[#This Row],[REQ_FIELDS_POPULATED]],1,0)),"")</f>
        <v/>
      </c>
      <c r="C211" s="39">
        <f>ROW()-ROW(TBL_APP_LOANPOOL[[#Headers],[ROW_ID]])</f>
        <v>196</v>
      </c>
      <c r="D211" s="78"/>
      <c r="E211" s="79"/>
      <c r="F211" s="80"/>
      <c r="G211" s="68"/>
      <c r="H211" s="99"/>
      <c r="I211" s="82"/>
      <c r="J211" s="82"/>
      <c r="K211" s="97"/>
      <c r="L211" s="83"/>
      <c r="M211" s="78"/>
      <c r="N211" s="84"/>
      <c r="O211" s="81"/>
      <c r="P211" s="78"/>
      <c r="Q211" s="78"/>
      <c r="R211"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11"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11"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12" spans="2:20" s="50" customFormat="1" ht="26.25" customHeight="1" x14ac:dyDescent="0.2">
      <c r="B212" s="63" t="str">
        <f>IF(TBL_APP_LOANPOOL[[#This Row],[RECORD_STARTED]],IF(TBL_APP_LOANPOOL[[#This Row],[ERROR_COUNT]]&gt;0,-1,IF(TBL_APP_LOANPOOL[[#This Row],[REQ_FIELDS_POPULATED]],1,0)),"")</f>
        <v/>
      </c>
      <c r="C212" s="39">
        <f>ROW()-ROW(TBL_APP_LOANPOOL[[#Headers],[ROW_ID]])</f>
        <v>197</v>
      </c>
      <c r="D212" s="78"/>
      <c r="E212" s="79"/>
      <c r="F212" s="80"/>
      <c r="G212" s="68"/>
      <c r="H212" s="99"/>
      <c r="I212" s="82"/>
      <c r="J212" s="82"/>
      <c r="K212" s="97"/>
      <c r="L212" s="83"/>
      <c r="M212" s="78"/>
      <c r="N212" s="84"/>
      <c r="O212" s="81"/>
      <c r="P212" s="78"/>
      <c r="Q212" s="78"/>
      <c r="R212"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12"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12"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13" spans="2:20" s="50" customFormat="1" ht="26.25" customHeight="1" x14ac:dyDescent="0.2">
      <c r="B213" s="63" t="str">
        <f>IF(TBL_APP_LOANPOOL[[#This Row],[RECORD_STARTED]],IF(TBL_APP_LOANPOOL[[#This Row],[ERROR_COUNT]]&gt;0,-1,IF(TBL_APP_LOANPOOL[[#This Row],[REQ_FIELDS_POPULATED]],1,0)),"")</f>
        <v/>
      </c>
      <c r="C213" s="39">
        <f>ROW()-ROW(TBL_APP_LOANPOOL[[#Headers],[ROW_ID]])</f>
        <v>198</v>
      </c>
      <c r="D213" s="78"/>
      <c r="E213" s="79"/>
      <c r="F213" s="80"/>
      <c r="G213" s="68"/>
      <c r="H213" s="99"/>
      <c r="I213" s="82"/>
      <c r="J213" s="82"/>
      <c r="K213" s="97"/>
      <c r="L213" s="83"/>
      <c r="M213" s="78"/>
      <c r="N213" s="84"/>
      <c r="O213" s="81"/>
      <c r="P213" s="78"/>
      <c r="Q213" s="78"/>
      <c r="R213"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13"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13"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14" spans="2:20" s="50" customFormat="1" ht="26.25" customHeight="1" x14ac:dyDescent="0.2">
      <c r="B214" s="63" t="str">
        <f>IF(TBL_APP_LOANPOOL[[#This Row],[RECORD_STARTED]],IF(TBL_APP_LOANPOOL[[#This Row],[ERROR_COUNT]]&gt;0,-1,IF(TBL_APP_LOANPOOL[[#This Row],[REQ_FIELDS_POPULATED]],1,0)),"")</f>
        <v/>
      </c>
      <c r="C214" s="39">
        <f>ROW()-ROW(TBL_APP_LOANPOOL[[#Headers],[ROW_ID]])</f>
        <v>199</v>
      </c>
      <c r="D214" s="78"/>
      <c r="E214" s="79"/>
      <c r="F214" s="80"/>
      <c r="G214" s="68"/>
      <c r="H214" s="99"/>
      <c r="I214" s="82"/>
      <c r="J214" s="82"/>
      <c r="K214" s="97"/>
      <c r="L214" s="83"/>
      <c r="M214" s="78"/>
      <c r="N214" s="84"/>
      <c r="O214" s="81"/>
      <c r="P214" s="78"/>
      <c r="Q214" s="78"/>
      <c r="R214"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14"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14"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15" spans="2:20" s="50" customFormat="1" ht="26.25" customHeight="1" x14ac:dyDescent="0.2">
      <c r="B215" s="63" t="str">
        <f>IF(TBL_APP_LOANPOOL[[#This Row],[RECORD_STARTED]],IF(TBL_APP_LOANPOOL[[#This Row],[ERROR_COUNT]]&gt;0,-1,IF(TBL_APP_LOANPOOL[[#This Row],[REQ_FIELDS_POPULATED]],1,0)),"")</f>
        <v/>
      </c>
      <c r="C215" s="39">
        <f>ROW()-ROW(TBL_APP_LOANPOOL[[#Headers],[ROW_ID]])</f>
        <v>200</v>
      </c>
      <c r="D215" s="78"/>
      <c r="E215" s="79"/>
      <c r="F215" s="80"/>
      <c r="G215" s="68"/>
      <c r="H215" s="99"/>
      <c r="I215" s="82"/>
      <c r="J215" s="82"/>
      <c r="K215" s="97"/>
      <c r="L215" s="83"/>
      <c r="M215" s="78"/>
      <c r="N215" s="84"/>
      <c r="O215" s="81"/>
      <c r="P215" s="78"/>
      <c r="Q215" s="78"/>
      <c r="R215"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15"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15"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16" spans="2:20" s="50" customFormat="1" ht="26.25" customHeight="1" x14ac:dyDescent="0.2">
      <c r="B216" s="63" t="str">
        <f>IF(TBL_APP_LOANPOOL[[#This Row],[RECORD_STARTED]],IF(TBL_APP_LOANPOOL[[#This Row],[ERROR_COUNT]]&gt;0,-1,IF(TBL_APP_LOANPOOL[[#This Row],[REQ_FIELDS_POPULATED]],1,0)),"")</f>
        <v/>
      </c>
      <c r="C216" s="39">
        <f>ROW()-ROW(TBL_APP_LOANPOOL[[#Headers],[ROW_ID]])</f>
        <v>201</v>
      </c>
      <c r="D216" s="78"/>
      <c r="E216" s="79"/>
      <c r="F216" s="80"/>
      <c r="G216" s="68"/>
      <c r="H216" s="99"/>
      <c r="I216" s="82"/>
      <c r="J216" s="82"/>
      <c r="K216" s="97"/>
      <c r="L216" s="83"/>
      <c r="M216" s="78"/>
      <c r="N216" s="84"/>
      <c r="O216" s="81"/>
      <c r="P216" s="78"/>
      <c r="Q216" s="78"/>
      <c r="R216"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16"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16"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17" spans="2:20" s="50" customFormat="1" ht="26.25" customHeight="1" x14ac:dyDescent="0.2">
      <c r="B217" s="63" t="str">
        <f>IF(TBL_APP_LOANPOOL[[#This Row],[RECORD_STARTED]],IF(TBL_APP_LOANPOOL[[#This Row],[ERROR_COUNT]]&gt;0,-1,IF(TBL_APP_LOANPOOL[[#This Row],[REQ_FIELDS_POPULATED]],1,0)),"")</f>
        <v/>
      </c>
      <c r="C217" s="39">
        <f>ROW()-ROW(TBL_APP_LOANPOOL[[#Headers],[ROW_ID]])</f>
        <v>202</v>
      </c>
      <c r="D217" s="78"/>
      <c r="E217" s="79"/>
      <c r="F217" s="80"/>
      <c r="G217" s="68"/>
      <c r="H217" s="99"/>
      <c r="I217" s="82"/>
      <c r="J217" s="82"/>
      <c r="K217" s="97"/>
      <c r="L217" s="83"/>
      <c r="M217" s="78"/>
      <c r="N217" s="84"/>
      <c r="O217" s="81"/>
      <c r="P217" s="78"/>
      <c r="Q217" s="78"/>
      <c r="R217"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17"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17"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18" spans="2:20" s="50" customFormat="1" ht="26.25" customHeight="1" x14ac:dyDescent="0.2">
      <c r="B218" s="63" t="str">
        <f>IF(TBL_APP_LOANPOOL[[#This Row],[RECORD_STARTED]],IF(TBL_APP_LOANPOOL[[#This Row],[ERROR_COUNT]]&gt;0,-1,IF(TBL_APP_LOANPOOL[[#This Row],[REQ_FIELDS_POPULATED]],1,0)),"")</f>
        <v/>
      </c>
      <c r="C218" s="39">
        <f>ROW()-ROW(TBL_APP_LOANPOOL[[#Headers],[ROW_ID]])</f>
        <v>203</v>
      </c>
      <c r="D218" s="78"/>
      <c r="E218" s="79"/>
      <c r="F218" s="80"/>
      <c r="G218" s="68"/>
      <c r="H218" s="99"/>
      <c r="I218" s="82"/>
      <c r="J218" s="82"/>
      <c r="K218" s="97"/>
      <c r="L218" s="83"/>
      <c r="M218" s="78"/>
      <c r="N218" s="84"/>
      <c r="O218" s="81"/>
      <c r="P218" s="78"/>
      <c r="Q218" s="78"/>
      <c r="R218"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18"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18"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19" spans="2:20" s="50" customFormat="1" ht="26.25" customHeight="1" x14ac:dyDescent="0.2">
      <c r="B219" s="63" t="str">
        <f>IF(TBL_APP_LOANPOOL[[#This Row],[RECORD_STARTED]],IF(TBL_APP_LOANPOOL[[#This Row],[ERROR_COUNT]]&gt;0,-1,IF(TBL_APP_LOANPOOL[[#This Row],[REQ_FIELDS_POPULATED]],1,0)),"")</f>
        <v/>
      </c>
      <c r="C219" s="39">
        <f>ROW()-ROW(TBL_APP_LOANPOOL[[#Headers],[ROW_ID]])</f>
        <v>204</v>
      </c>
      <c r="D219" s="78"/>
      <c r="E219" s="79"/>
      <c r="F219" s="80"/>
      <c r="G219" s="68"/>
      <c r="H219" s="99"/>
      <c r="I219" s="82"/>
      <c r="J219" s="82"/>
      <c r="K219" s="97"/>
      <c r="L219" s="83"/>
      <c r="M219" s="78"/>
      <c r="N219" s="84"/>
      <c r="O219" s="81"/>
      <c r="P219" s="78"/>
      <c r="Q219" s="78"/>
      <c r="R219"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19"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19"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20" spans="2:20" s="50" customFormat="1" ht="26.25" customHeight="1" x14ac:dyDescent="0.2">
      <c r="B220" s="63" t="str">
        <f>IF(TBL_APP_LOANPOOL[[#This Row],[RECORD_STARTED]],IF(TBL_APP_LOANPOOL[[#This Row],[ERROR_COUNT]]&gt;0,-1,IF(TBL_APP_LOANPOOL[[#This Row],[REQ_FIELDS_POPULATED]],1,0)),"")</f>
        <v/>
      </c>
      <c r="C220" s="39">
        <f>ROW()-ROW(TBL_APP_LOANPOOL[[#Headers],[ROW_ID]])</f>
        <v>205</v>
      </c>
      <c r="D220" s="78"/>
      <c r="E220" s="79"/>
      <c r="F220" s="80"/>
      <c r="G220" s="68"/>
      <c r="H220" s="99"/>
      <c r="I220" s="82"/>
      <c r="J220" s="82"/>
      <c r="K220" s="97"/>
      <c r="L220" s="83"/>
      <c r="M220" s="78"/>
      <c r="N220" s="84"/>
      <c r="O220" s="81"/>
      <c r="P220" s="78"/>
      <c r="Q220" s="78"/>
      <c r="R220"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20"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20"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21" spans="2:20" s="50" customFormat="1" ht="26.25" customHeight="1" x14ac:dyDescent="0.2">
      <c r="B221" s="63" t="str">
        <f>IF(TBL_APP_LOANPOOL[[#This Row],[RECORD_STARTED]],IF(TBL_APP_LOANPOOL[[#This Row],[ERROR_COUNT]]&gt;0,-1,IF(TBL_APP_LOANPOOL[[#This Row],[REQ_FIELDS_POPULATED]],1,0)),"")</f>
        <v/>
      </c>
      <c r="C221" s="39">
        <f>ROW()-ROW(TBL_APP_LOANPOOL[[#Headers],[ROW_ID]])</f>
        <v>206</v>
      </c>
      <c r="D221" s="78"/>
      <c r="E221" s="79"/>
      <c r="F221" s="80"/>
      <c r="G221" s="68"/>
      <c r="H221" s="99"/>
      <c r="I221" s="82"/>
      <c r="J221" s="82"/>
      <c r="K221" s="97"/>
      <c r="L221" s="83"/>
      <c r="M221" s="78"/>
      <c r="N221" s="84"/>
      <c r="O221" s="81"/>
      <c r="P221" s="78"/>
      <c r="Q221" s="78"/>
      <c r="R221"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21"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21"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22" spans="2:20" s="50" customFormat="1" ht="26.25" customHeight="1" x14ac:dyDescent="0.2">
      <c r="B222" s="63" t="str">
        <f>IF(TBL_APP_LOANPOOL[[#This Row],[RECORD_STARTED]],IF(TBL_APP_LOANPOOL[[#This Row],[ERROR_COUNT]]&gt;0,-1,IF(TBL_APP_LOANPOOL[[#This Row],[REQ_FIELDS_POPULATED]],1,0)),"")</f>
        <v/>
      </c>
      <c r="C222" s="39">
        <f>ROW()-ROW(TBL_APP_LOANPOOL[[#Headers],[ROW_ID]])</f>
        <v>207</v>
      </c>
      <c r="D222" s="78"/>
      <c r="E222" s="79"/>
      <c r="F222" s="80"/>
      <c r="G222" s="68"/>
      <c r="H222" s="99"/>
      <c r="I222" s="82"/>
      <c r="J222" s="82"/>
      <c r="K222" s="97"/>
      <c r="L222" s="83"/>
      <c r="M222" s="78"/>
      <c r="N222" s="84"/>
      <c r="O222" s="81"/>
      <c r="P222" s="78"/>
      <c r="Q222" s="78"/>
      <c r="R222"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22"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22"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23" spans="2:20" s="50" customFormat="1" ht="26.25" customHeight="1" x14ac:dyDescent="0.2">
      <c r="B223" s="63" t="str">
        <f>IF(TBL_APP_LOANPOOL[[#This Row],[RECORD_STARTED]],IF(TBL_APP_LOANPOOL[[#This Row],[ERROR_COUNT]]&gt;0,-1,IF(TBL_APP_LOANPOOL[[#This Row],[REQ_FIELDS_POPULATED]],1,0)),"")</f>
        <v/>
      </c>
      <c r="C223" s="39">
        <f>ROW()-ROW(TBL_APP_LOANPOOL[[#Headers],[ROW_ID]])</f>
        <v>208</v>
      </c>
      <c r="D223" s="78"/>
      <c r="E223" s="79"/>
      <c r="F223" s="80"/>
      <c r="G223" s="68"/>
      <c r="H223" s="99"/>
      <c r="I223" s="82"/>
      <c r="J223" s="82"/>
      <c r="K223" s="97"/>
      <c r="L223" s="83"/>
      <c r="M223" s="78"/>
      <c r="N223" s="84"/>
      <c r="O223" s="81"/>
      <c r="P223" s="78"/>
      <c r="Q223" s="78"/>
      <c r="R223"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23"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23"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24" spans="2:20" s="50" customFormat="1" ht="26.25" customHeight="1" x14ac:dyDescent="0.2">
      <c r="B224" s="63" t="str">
        <f>IF(TBL_APP_LOANPOOL[[#This Row],[RECORD_STARTED]],IF(TBL_APP_LOANPOOL[[#This Row],[ERROR_COUNT]]&gt;0,-1,IF(TBL_APP_LOANPOOL[[#This Row],[REQ_FIELDS_POPULATED]],1,0)),"")</f>
        <v/>
      </c>
      <c r="C224" s="39">
        <f>ROW()-ROW(TBL_APP_LOANPOOL[[#Headers],[ROW_ID]])</f>
        <v>209</v>
      </c>
      <c r="D224" s="78"/>
      <c r="E224" s="79"/>
      <c r="F224" s="80"/>
      <c r="G224" s="68"/>
      <c r="H224" s="99"/>
      <c r="I224" s="82"/>
      <c r="J224" s="82"/>
      <c r="K224" s="97"/>
      <c r="L224" s="83"/>
      <c r="M224" s="78"/>
      <c r="N224" s="84"/>
      <c r="O224" s="81"/>
      <c r="P224" s="78"/>
      <c r="Q224" s="78"/>
      <c r="R224"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24"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24"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25" spans="2:20" s="50" customFormat="1" ht="26.25" customHeight="1" x14ac:dyDescent="0.2">
      <c r="B225" s="63" t="str">
        <f>IF(TBL_APP_LOANPOOL[[#This Row],[RECORD_STARTED]],IF(TBL_APP_LOANPOOL[[#This Row],[ERROR_COUNT]]&gt;0,-1,IF(TBL_APP_LOANPOOL[[#This Row],[REQ_FIELDS_POPULATED]],1,0)),"")</f>
        <v/>
      </c>
      <c r="C225" s="39">
        <f>ROW()-ROW(TBL_APP_LOANPOOL[[#Headers],[ROW_ID]])</f>
        <v>210</v>
      </c>
      <c r="D225" s="78"/>
      <c r="E225" s="79"/>
      <c r="F225" s="80"/>
      <c r="G225" s="68"/>
      <c r="H225" s="99"/>
      <c r="I225" s="82"/>
      <c r="J225" s="82"/>
      <c r="K225" s="97"/>
      <c r="L225" s="83"/>
      <c r="M225" s="78"/>
      <c r="N225" s="84"/>
      <c r="O225" s="81"/>
      <c r="P225" s="78"/>
      <c r="Q225" s="78"/>
      <c r="R225"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25"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25"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26" spans="2:20" s="50" customFormat="1" ht="26.25" customHeight="1" x14ac:dyDescent="0.2">
      <c r="B226" s="63" t="str">
        <f>IF(TBL_APP_LOANPOOL[[#This Row],[RECORD_STARTED]],IF(TBL_APP_LOANPOOL[[#This Row],[ERROR_COUNT]]&gt;0,-1,IF(TBL_APP_LOANPOOL[[#This Row],[REQ_FIELDS_POPULATED]],1,0)),"")</f>
        <v/>
      </c>
      <c r="C226" s="39">
        <f>ROW()-ROW(TBL_APP_LOANPOOL[[#Headers],[ROW_ID]])</f>
        <v>211</v>
      </c>
      <c r="D226" s="78"/>
      <c r="E226" s="79"/>
      <c r="F226" s="80"/>
      <c r="G226" s="68"/>
      <c r="H226" s="99"/>
      <c r="I226" s="82"/>
      <c r="J226" s="82"/>
      <c r="K226" s="97"/>
      <c r="L226" s="83"/>
      <c r="M226" s="78"/>
      <c r="N226" s="84"/>
      <c r="O226" s="81"/>
      <c r="P226" s="78"/>
      <c r="Q226" s="78"/>
      <c r="R226"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26"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26"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27" spans="2:20" s="50" customFormat="1" ht="26.25" customHeight="1" x14ac:dyDescent="0.2">
      <c r="B227" s="63" t="str">
        <f>IF(TBL_APP_LOANPOOL[[#This Row],[RECORD_STARTED]],IF(TBL_APP_LOANPOOL[[#This Row],[ERROR_COUNT]]&gt;0,-1,IF(TBL_APP_LOANPOOL[[#This Row],[REQ_FIELDS_POPULATED]],1,0)),"")</f>
        <v/>
      </c>
      <c r="C227" s="39">
        <f>ROW()-ROW(TBL_APP_LOANPOOL[[#Headers],[ROW_ID]])</f>
        <v>212</v>
      </c>
      <c r="D227" s="78"/>
      <c r="E227" s="79"/>
      <c r="F227" s="80"/>
      <c r="G227" s="68"/>
      <c r="H227" s="99"/>
      <c r="I227" s="82"/>
      <c r="J227" s="82"/>
      <c r="K227" s="97"/>
      <c r="L227" s="83"/>
      <c r="M227" s="78"/>
      <c r="N227" s="84"/>
      <c r="O227" s="81"/>
      <c r="P227" s="78"/>
      <c r="Q227" s="78"/>
      <c r="R227"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27"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27"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28" spans="2:20" s="50" customFormat="1" ht="26.25" customHeight="1" x14ac:dyDescent="0.2">
      <c r="B228" s="63" t="str">
        <f>IF(TBL_APP_LOANPOOL[[#This Row],[RECORD_STARTED]],IF(TBL_APP_LOANPOOL[[#This Row],[ERROR_COUNT]]&gt;0,-1,IF(TBL_APP_LOANPOOL[[#This Row],[REQ_FIELDS_POPULATED]],1,0)),"")</f>
        <v/>
      </c>
      <c r="C228" s="39">
        <f>ROW()-ROW(TBL_APP_LOANPOOL[[#Headers],[ROW_ID]])</f>
        <v>213</v>
      </c>
      <c r="D228" s="78"/>
      <c r="E228" s="79"/>
      <c r="F228" s="80"/>
      <c r="G228" s="68"/>
      <c r="H228" s="99"/>
      <c r="I228" s="82"/>
      <c r="J228" s="82"/>
      <c r="K228" s="97"/>
      <c r="L228" s="83"/>
      <c r="M228" s="78"/>
      <c r="N228" s="84"/>
      <c r="O228" s="81"/>
      <c r="P228" s="78"/>
      <c r="Q228" s="78"/>
      <c r="R228"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28"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28"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29" spans="2:20" s="50" customFormat="1" ht="26.25" customHeight="1" x14ac:dyDescent="0.2">
      <c r="B229" s="63" t="str">
        <f>IF(TBL_APP_LOANPOOL[[#This Row],[RECORD_STARTED]],IF(TBL_APP_LOANPOOL[[#This Row],[ERROR_COUNT]]&gt;0,-1,IF(TBL_APP_LOANPOOL[[#This Row],[REQ_FIELDS_POPULATED]],1,0)),"")</f>
        <v/>
      </c>
      <c r="C229" s="39">
        <f>ROW()-ROW(TBL_APP_LOANPOOL[[#Headers],[ROW_ID]])</f>
        <v>214</v>
      </c>
      <c r="D229" s="78"/>
      <c r="E229" s="79"/>
      <c r="F229" s="80"/>
      <c r="G229" s="68"/>
      <c r="H229" s="99"/>
      <c r="I229" s="82"/>
      <c r="J229" s="82"/>
      <c r="K229" s="97"/>
      <c r="L229" s="83"/>
      <c r="M229" s="78"/>
      <c r="N229" s="84"/>
      <c r="O229" s="81"/>
      <c r="P229" s="78"/>
      <c r="Q229" s="78"/>
      <c r="R229"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29"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29"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30" spans="2:20" s="50" customFormat="1" ht="26.25" customHeight="1" x14ac:dyDescent="0.2">
      <c r="B230" s="63" t="str">
        <f>IF(TBL_APP_LOANPOOL[[#This Row],[RECORD_STARTED]],IF(TBL_APP_LOANPOOL[[#This Row],[ERROR_COUNT]]&gt;0,-1,IF(TBL_APP_LOANPOOL[[#This Row],[REQ_FIELDS_POPULATED]],1,0)),"")</f>
        <v/>
      </c>
      <c r="C230" s="39">
        <f>ROW()-ROW(TBL_APP_LOANPOOL[[#Headers],[ROW_ID]])</f>
        <v>215</v>
      </c>
      <c r="D230" s="78"/>
      <c r="E230" s="79"/>
      <c r="F230" s="80"/>
      <c r="G230" s="68"/>
      <c r="H230" s="99"/>
      <c r="I230" s="82"/>
      <c r="J230" s="82"/>
      <c r="K230" s="97"/>
      <c r="L230" s="83"/>
      <c r="M230" s="78"/>
      <c r="N230" s="84"/>
      <c r="O230" s="81"/>
      <c r="P230" s="78"/>
      <c r="Q230" s="78"/>
      <c r="R230"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30"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30"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31" spans="2:20" s="50" customFormat="1" ht="26.25" customHeight="1" x14ac:dyDescent="0.2">
      <c r="B231" s="63" t="str">
        <f>IF(TBL_APP_LOANPOOL[[#This Row],[RECORD_STARTED]],IF(TBL_APP_LOANPOOL[[#This Row],[ERROR_COUNT]]&gt;0,-1,IF(TBL_APP_LOANPOOL[[#This Row],[REQ_FIELDS_POPULATED]],1,0)),"")</f>
        <v/>
      </c>
      <c r="C231" s="39">
        <f>ROW()-ROW(TBL_APP_LOANPOOL[[#Headers],[ROW_ID]])</f>
        <v>216</v>
      </c>
      <c r="D231" s="78"/>
      <c r="E231" s="79"/>
      <c r="F231" s="80"/>
      <c r="G231" s="68"/>
      <c r="H231" s="99"/>
      <c r="I231" s="82"/>
      <c r="J231" s="82"/>
      <c r="K231" s="97"/>
      <c r="L231" s="83"/>
      <c r="M231" s="78"/>
      <c r="N231" s="84"/>
      <c r="O231" s="81"/>
      <c r="P231" s="78"/>
      <c r="Q231" s="78"/>
      <c r="R231"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31"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31"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32" spans="2:20" s="50" customFormat="1" ht="26.25" customHeight="1" x14ac:dyDescent="0.2">
      <c r="B232" s="63" t="str">
        <f>IF(TBL_APP_LOANPOOL[[#This Row],[RECORD_STARTED]],IF(TBL_APP_LOANPOOL[[#This Row],[ERROR_COUNT]]&gt;0,-1,IF(TBL_APP_LOANPOOL[[#This Row],[REQ_FIELDS_POPULATED]],1,0)),"")</f>
        <v/>
      </c>
      <c r="C232" s="39">
        <f>ROW()-ROW(TBL_APP_LOANPOOL[[#Headers],[ROW_ID]])</f>
        <v>217</v>
      </c>
      <c r="D232" s="78"/>
      <c r="E232" s="79"/>
      <c r="F232" s="80"/>
      <c r="G232" s="68"/>
      <c r="H232" s="99"/>
      <c r="I232" s="82"/>
      <c r="J232" s="82"/>
      <c r="K232" s="97"/>
      <c r="L232" s="83"/>
      <c r="M232" s="78"/>
      <c r="N232" s="84"/>
      <c r="O232" s="81"/>
      <c r="P232" s="78"/>
      <c r="Q232" s="78"/>
      <c r="R232"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32"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32"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33" spans="2:20" s="50" customFormat="1" ht="26.25" customHeight="1" x14ac:dyDescent="0.2">
      <c r="B233" s="63" t="str">
        <f>IF(TBL_APP_LOANPOOL[[#This Row],[RECORD_STARTED]],IF(TBL_APP_LOANPOOL[[#This Row],[ERROR_COUNT]]&gt;0,-1,IF(TBL_APP_LOANPOOL[[#This Row],[REQ_FIELDS_POPULATED]],1,0)),"")</f>
        <v/>
      </c>
      <c r="C233" s="39">
        <f>ROW()-ROW(TBL_APP_LOANPOOL[[#Headers],[ROW_ID]])</f>
        <v>218</v>
      </c>
      <c r="D233" s="78"/>
      <c r="E233" s="79"/>
      <c r="F233" s="80"/>
      <c r="G233" s="68"/>
      <c r="H233" s="99"/>
      <c r="I233" s="82"/>
      <c r="J233" s="82"/>
      <c r="K233" s="97"/>
      <c r="L233" s="83"/>
      <c r="M233" s="78"/>
      <c r="N233" s="84"/>
      <c r="O233" s="81"/>
      <c r="P233" s="78"/>
      <c r="Q233" s="78"/>
      <c r="R233"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33"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33"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34" spans="2:20" s="50" customFormat="1" ht="26.25" customHeight="1" x14ac:dyDescent="0.2">
      <c r="B234" s="63" t="str">
        <f>IF(TBL_APP_LOANPOOL[[#This Row],[RECORD_STARTED]],IF(TBL_APP_LOANPOOL[[#This Row],[ERROR_COUNT]]&gt;0,-1,IF(TBL_APP_LOANPOOL[[#This Row],[REQ_FIELDS_POPULATED]],1,0)),"")</f>
        <v/>
      </c>
      <c r="C234" s="39">
        <f>ROW()-ROW(TBL_APP_LOANPOOL[[#Headers],[ROW_ID]])</f>
        <v>219</v>
      </c>
      <c r="D234" s="78"/>
      <c r="E234" s="79"/>
      <c r="F234" s="80"/>
      <c r="G234" s="68"/>
      <c r="H234" s="99"/>
      <c r="I234" s="82"/>
      <c r="J234" s="82"/>
      <c r="K234" s="97"/>
      <c r="L234" s="83"/>
      <c r="M234" s="78"/>
      <c r="N234" s="84"/>
      <c r="O234" s="81"/>
      <c r="P234" s="78"/>
      <c r="Q234" s="78"/>
      <c r="R234"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34"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34"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35" spans="2:20" s="50" customFormat="1" ht="26.25" customHeight="1" x14ac:dyDescent="0.2">
      <c r="B235" s="63" t="str">
        <f>IF(TBL_APP_LOANPOOL[[#This Row],[RECORD_STARTED]],IF(TBL_APP_LOANPOOL[[#This Row],[ERROR_COUNT]]&gt;0,-1,IF(TBL_APP_LOANPOOL[[#This Row],[REQ_FIELDS_POPULATED]],1,0)),"")</f>
        <v/>
      </c>
      <c r="C235" s="39">
        <f>ROW()-ROW(TBL_APP_LOANPOOL[[#Headers],[ROW_ID]])</f>
        <v>220</v>
      </c>
      <c r="D235" s="78"/>
      <c r="E235" s="79"/>
      <c r="F235" s="80"/>
      <c r="G235" s="68"/>
      <c r="H235" s="99"/>
      <c r="I235" s="82"/>
      <c r="J235" s="82"/>
      <c r="K235" s="97"/>
      <c r="L235" s="83"/>
      <c r="M235" s="78"/>
      <c r="N235" s="84"/>
      <c r="O235" s="81"/>
      <c r="P235" s="78"/>
      <c r="Q235" s="78"/>
      <c r="R235"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35"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35"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36" spans="2:20" s="50" customFormat="1" ht="26.25" customHeight="1" x14ac:dyDescent="0.2">
      <c r="B236" s="63" t="str">
        <f>IF(TBL_APP_LOANPOOL[[#This Row],[RECORD_STARTED]],IF(TBL_APP_LOANPOOL[[#This Row],[ERROR_COUNT]]&gt;0,-1,IF(TBL_APP_LOANPOOL[[#This Row],[REQ_FIELDS_POPULATED]],1,0)),"")</f>
        <v/>
      </c>
      <c r="C236" s="39">
        <f>ROW()-ROW(TBL_APP_LOANPOOL[[#Headers],[ROW_ID]])</f>
        <v>221</v>
      </c>
      <c r="D236" s="78"/>
      <c r="E236" s="79"/>
      <c r="F236" s="80"/>
      <c r="G236" s="68"/>
      <c r="H236" s="99"/>
      <c r="I236" s="82"/>
      <c r="J236" s="82"/>
      <c r="K236" s="97"/>
      <c r="L236" s="83"/>
      <c r="M236" s="78"/>
      <c r="N236" s="84"/>
      <c r="O236" s="81"/>
      <c r="P236" s="78"/>
      <c r="Q236" s="78"/>
      <c r="R236"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36"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36"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37" spans="2:20" s="50" customFormat="1" ht="26.25" customHeight="1" x14ac:dyDescent="0.2">
      <c r="B237" s="63" t="str">
        <f>IF(TBL_APP_LOANPOOL[[#This Row],[RECORD_STARTED]],IF(TBL_APP_LOANPOOL[[#This Row],[ERROR_COUNT]]&gt;0,-1,IF(TBL_APP_LOANPOOL[[#This Row],[REQ_FIELDS_POPULATED]],1,0)),"")</f>
        <v/>
      </c>
      <c r="C237" s="39">
        <f>ROW()-ROW(TBL_APP_LOANPOOL[[#Headers],[ROW_ID]])</f>
        <v>222</v>
      </c>
      <c r="D237" s="78"/>
      <c r="E237" s="79"/>
      <c r="F237" s="80"/>
      <c r="G237" s="68"/>
      <c r="H237" s="99"/>
      <c r="I237" s="82"/>
      <c r="J237" s="82"/>
      <c r="K237" s="97"/>
      <c r="L237" s="83"/>
      <c r="M237" s="78"/>
      <c r="N237" s="84"/>
      <c r="O237" s="81"/>
      <c r="P237" s="78"/>
      <c r="Q237" s="78"/>
      <c r="R237"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37"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37"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38" spans="2:20" s="50" customFormat="1" ht="26.25" customHeight="1" x14ac:dyDescent="0.2">
      <c r="B238" s="63" t="str">
        <f>IF(TBL_APP_LOANPOOL[[#This Row],[RECORD_STARTED]],IF(TBL_APP_LOANPOOL[[#This Row],[ERROR_COUNT]]&gt;0,-1,IF(TBL_APP_LOANPOOL[[#This Row],[REQ_FIELDS_POPULATED]],1,0)),"")</f>
        <v/>
      </c>
      <c r="C238" s="39">
        <f>ROW()-ROW(TBL_APP_LOANPOOL[[#Headers],[ROW_ID]])</f>
        <v>223</v>
      </c>
      <c r="D238" s="78"/>
      <c r="E238" s="79"/>
      <c r="F238" s="80"/>
      <c r="G238" s="68"/>
      <c r="H238" s="99"/>
      <c r="I238" s="82"/>
      <c r="J238" s="82"/>
      <c r="K238" s="97"/>
      <c r="L238" s="83"/>
      <c r="M238" s="78"/>
      <c r="N238" s="84"/>
      <c r="O238" s="81"/>
      <c r="P238" s="78"/>
      <c r="Q238" s="78"/>
      <c r="R238"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38"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38"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39" spans="2:20" s="50" customFormat="1" ht="26.25" customHeight="1" x14ac:dyDescent="0.2">
      <c r="B239" s="63" t="str">
        <f>IF(TBL_APP_LOANPOOL[[#This Row],[RECORD_STARTED]],IF(TBL_APP_LOANPOOL[[#This Row],[ERROR_COUNT]]&gt;0,-1,IF(TBL_APP_LOANPOOL[[#This Row],[REQ_FIELDS_POPULATED]],1,0)),"")</f>
        <v/>
      </c>
      <c r="C239" s="39">
        <f>ROW()-ROW(TBL_APP_LOANPOOL[[#Headers],[ROW_ID]])</f>
        <v>224</v>
      </c>
      <c r="D239" s="78"/>
      <c r="E239" s="79"/>
      <c r="F239" s="80"/>
      <c r="G239" s="68"/>
      <c r="H239" s="99"/>
      <c r="I239" s="82"/>
      <c r="J239" s="82"/>
      <c r="K239" s="97"/>
      <c r="L239" s="83"/>
      <c r="M239" s="78"/>
      <c r="N239" s="84"/>
      <c r="O239" s="81"/>
      <c r="P239" s="78"/>
      <c r="Q239" s="78"/>
      <c r="R239"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39"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39"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40" spans="2:20" s="50" customFormat="1" ht="26.25" customHeight="1" x14ac:dyDescent="0.2">
      <c r="B240" s="63" t="str">
        <f>IF(TBL_APP_LOANPOOL[[#This Row],[RECORD_STARTED]],IF(TBL_APP_LOANPOOL[[#This Row],[ERROR_COUNT]]&gt;0,-1,IF(TBL_APP_LOANPOOL[[#This Row],[REQ_FIELDS_POPULATED]],1,0)),"")</f>
        <v/>
      </c>
      <c r="C240" s="39">
        <f>ROW()-ROW(TBL_APP_LOANPOOL[[#Headers],[ROW_ID]])</f>
        <v>225</v>
      </c>
      <c r="D240" s="78"/>
      <c r="E240" s="79"/>
      <c r="F240" s="80"/>
      <c r="G240" s="68"/>
      <c r="H240" s="99"/>
      <c r="I240" s="82"/>
      <c r="J240" s="82"/>
      <c r="K240" s="97"/>
      <c r="L240" s="83"/>
      <c r="M240" s="78"/>
      <c r="N240" s="84"/>
      <c r="O240" s="81"/>
      <c r="P240" s="78"/>
      <c r="Q240" s="78"/>
      <c r="R240"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40"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40"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41" spans="2:20" s="50" customFormat="1" ht="26.25" customHeight="1" x14ac:dyDescent="0.2">
      <c r="B241" s="63" t="str">
        <f>IF(TBL_APP_LOANPOOL[[#This Row],[RECORD_STARTED]],IF(TBL_APP_LOANPOOL[[#This Row],[ERROR_COUNT]]&gt;0,-1,IF(TBL_APP_LOANPOOL[[#This Row],[REQ_FIELDS_POPULATED]],1,0)),"")</f>
        <v/>
      </c>
      <c r="C241" s="39">
        <f>ROW()-ROW(TBL_APP_LOANPOOL[[#Headers],[ROW_ID]])</f>
        <v>226</v>
      </c>
      <c r="D241" s="78"/>
      <c r="E241" s="79"/>
      <c r="F241" s="80"/>
      <c r="G241" s="68"/>
      <c r="H241" s="99"/>
      <c r="I241" s="82"/>
      <c r="J241" s="82"/>
      <c r="K241" s="97"/>
      <c r="L241" s="83"/>
      <c r="M241" s="78"/>
      <c r="N241" s="84"/>
      <c r="O241" s="81"/>
      <c r="P241" s="78"/>
      <c r="Q241" s="78"/>
      <c r="R241"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41"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41"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42" spans="2:20" s="50" customFormat="1" ht="26.25" customHeight="1" x14ac:dyDescent="0.2">
      <c r="B242" s="63" t="str">
        <f>IF(TBL_APP_LOANPOOL[[#This Row],[RECORD_STARTED]],IF(TBL_APP_LOANPOOL[[#This Row],[ERROR_COUNT]]&gt;0,-1,IF(TBL_APP_LOANPOOL[[#This Row],[REQ_FIELDS_POPULATED]],1,0)),"")</f>
        <v/>
      </c>
      <c r="C242" s="39">
        <f>ROW()-ROW(TBL_APP_LOANPOOL[[#Headers],[ROW_ID]])</f>
        <v>227</v>
      </c>
      <c r="D242" s="78"/>
      <c r="E242" s="79"/>
      <c r="F242" s="80"/>
      <c r="G242" s="68"/>
      <c r="H242" s="99"/>
      <c r="I242" s="82"/>
      <c r="J242" s="82"/>
      <c r="K242" s="97"/>
      <c r="L242" s="83"/>
      <c r="M242" s="78"/>
      <c r="N242" s="84"/>
      <c r="O242" s="81"/>
      <c r="P242" s="78"/>
      <c r="Q242" s="78"/>
      <c r="R242"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42"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42"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43" spans="2:20" s="50" customFormat="1" ht="26.25" customHeight="1" x14ac:dyDescent="0.2">
      <c r="B243" s="63" t="str">
        <f>IF(TBL_APP_LOANPOOL[[#This Row],[RECORD_STARTED]],IF(TBL_APP_LOANPOOL[[#This Row],[ERROR_COUNT]]&gt;0,-1,IF(TBL_APP_LOANPOOL[[#This Row],[REQ_FIELDS_POPULATED]],1,0)),"")</f>
        <v/>
      </c>
      <c r="C243" s="39">
        <f>ROW()-ROW(TBL_APP_LOANPOOL[[#Headers],[ROW_ID]])</f>
        <v>228</v>
      </c>
      <c r="D243" s="78"/>
      <c r="E243" s="79"/>
      <c r="F243" s="80"/>
      <c r="G243" s="68"/>
      <c r="H243" s="99"/>
      <c r="I243" s="82"/>
      <c r="J243" s="82"/>
      <c r="K243" s="97"/>
      <c r="L243" s="83"/>
      <c r="M243" s="78"/>
      <c r="N243" s="84"/>
      <c r="O243" s="81"/>
      <c r="P243" s="78"/>
      <c r="Q243" s="78"/>
      <c r="R243"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43"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43"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44" spans="2:20" s="50" customFormat="1" ht="26.25" customHeight="1" x14ac:dyDescent="0.2">
      <c r="B244" s="63" t="str">
        <f>IF(TBL_APP_LOANPOOL[[#This Row],[RECORD_STARTED]],IF(TBL_APP_LOANPOOL[[#This Row],[ERROR_COUNT]]&gt;0,-1,IF(TBL_APP_LOANPOOL[[#This Row],[REQ_FIELDS_POPULATED]],1,0)),"")</f>
        <v/>
      </c>
      <c r="C244" s="39">
        <f>ROW()-ROW(TBL_APP_LOANPOOL[[#Headers],[ROW_ID]])</f>
        <v>229</v>
      </c>
      <c r="D244" s="78"/>
      <c r="E244" s="79"/>
      <c r="F244" s="80"/>
      <c r="G244" s="68"/>
      <c r="H244" s="99"/>
      <c r="I244" s="82"/>
      <c r="J244" s="82"/>
      <c r="K244" s="97"/>
      <c r="L244" s="83"/>
      <c r="M244" s="78"/>
      <c r="N244" s="84"/>
      <c r="O244" s="81"/>
      <c r="P244" s="78"/>
      <c r="Q244" s="78"/>
      <c r="R244"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44"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44"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45" spans="2:20" s="50" customFormat="1" ht="26.25" customHeight="1" x14ac:dyDescent="0.2">
      <c r="B245" s="63" t="str">
        <f>IF(TBL_APP_LOANPOOL[[#This Row],[RECORD_STARTED]],IF(TBL_APP_LOANPOOL[[#This Row],[ERROR_COUNT]]&gt;0,-1,IF(TBL_APP_LOANPOOL[[#This Row],[REQ_FIELDS_POPULATED]],1,0)),"")</f>
        <v/>
      </c>
      <c r="C245" s="39">
        <f>ROW()-ROW(TBL_APP_LOANPOOL[[#Headers],[ROW_ID]])</f>
        <v>230</v>
      </c>
      <c r="D245" s="78"/>
      <c r="E245" s="79"/>
      <c r="F245" s="80"/>
      <c r="G245" s="68"/>
      <c r="H245" s="99"/>
      <c r="I245" s="82"/>
      <c r="J245" s="82"/>
      <c r="K245" s="97"/>
      <c r="L245" s="83"/>
      <c r="M245" s="78"/>
      <c r="N245" s="84"/>
      <c r="O245" s="81"/>
      <c r="P245" s="78"/>
      <c r="Q245" s="78"/>
      <c r="R245"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45"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45"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46" spans="2:20" s="50" customFormat="1" ht="26.25" customHeight="1" x14ac:dyDescent="0.2">
      <c r="B246" s="63" t="str">
        <f>IF(TBL_APP_LOANPOOL[[#This Row],[RECORD_STARTED]],IF(TBL_APP_LOANPOOL[[#This Row],[ERROR_COUNT]]&gt;0,-1,IF(TBL_APP_LOANPOOL[[#This Row],[REQ_FIELDS_POPULATED]],1,0)),"")</f>
        <v/>
      </c>
      <c r="C246" s="39">
        <f>ROW()-ROW(TBL_APP_LOANPOOL[[#Headers],[ROW_ID]])</f>
        <v>231</v>
      </c>
      <c r="D246" s="78"/>
      <c r="E246" s="79"/>
      <c r="F246" s="80"/>
      <c r="G246" s="68"/>
      <c r="H246" s="99"/>
      <c r="I246" s="82"/>
      <c r="J246" s="82"/>
      <c r="K246" s="97"/>
      <c r="L246" s="83"/>
      <c r="M246" s="78"/>
      <c r="N246" s="84"/>
      <c r="O246" s="81"/>
      <c r="P246" s="78"/>
      <c r="Q246" s="78"/>
      <c r="R246"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46"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46"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47" spans="2:20" s="50" customFormat="1" ht="26.25" customHeight="1" x14ac:dyDescent="0.2">
      <c r="B247" s="63" t="str">
        <f>IF(TBL_APP_LOANPOOL[[#This Row],[RECORD_STARTED]],IF(TBL_APP_LOANPOOL[[#This Row],[ERROR_COUNT]]&gt;0,-1,IF(TBL_APP_LOANPOOL[[#This Row],[REQ_FIELDS_POPULATED]],1,0)),"")</f>
        <v/>
      </c>
      <c r="C247" s="39">
        <f>ROW()-ROW(TBL_APP_LOANPOOL[[#Headers],[ROW_ID]])</f>
        <v>232</v>
      </c>
      <c r="D247" s="78"/>
      <c r="E247" s="79"/>
      <c r="F247" s="80"/>
      <c r="G247" s="68"/>
      <c r="H247" s="99"/>
      <c r="I247" s="82"/>
      <c r="J247" s="82"/>
      <c r="K247" s="97"/>
      <c r="L247" s="83"/>
      <c r="M247" s="78"/>
      <c r="N247" s="84"/>
      <c r="O247" s="81"/>
      <c r="P247" s="78"/>
      <c r="Q247" s="78"/>
      <c r="R247"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47"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47"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48" spans="2:20" s="50" customFormat="1" ht="26.25" customHeight="1" x14ac:dyDescent="0.2">
      <c r="B248" s="63" t="str">
        <f>IF(TBL_APP_LOANPOOL[[#This Row],[RECORD_STARTED]],IF(TBL_APP_LOANPOOL[[#This Row],[ERROR_COUNT]]&gt;0,-1,IF(TBL_APP_LOANPOOL[[#This Row],[REQ_FIELDS_POPULATED]],1,0)),"")</f>
        <v/>
      </c>
      <c r="C248" s="39">
        <f>ROW()-ROW(TBL_APP_LOANPOOL[[#Headers],[ROW_ID]])</f>
        <v>233</v>
      </c>
      <c r="D248" s="78"/>
      <c r="E248" s="79"/>
      <c r="F248" s="80"/>
      <c r="G248" s="68"/>
      <c r="H248" s="99"/>
      <c r="I248" s="82"/>
      <c r="J248" s="82"/>
      <c r="K248" s="97"/>
      <c r="L248" s="83"/>
      <c r="M248" s="78"/>
      <c r="N248" s="84"/>
      <c r="O248" s="81"/>
      <c r="P248" s="78"/>
      <c r="Q248" s="78"/>
      <c r="R248"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48"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48"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49" spans="2:20" s="50" customFormat="1" ht="26.25" customHeight="1" x14ac:dyDescent="0.2">
      <c r="B249" s="63" t="str">
        <f>IF(TBL_APP_LOANPOOL[[#This Row],[RECORD_STARTED]],IF(TBL_APP_LOANPOOL[[#This Row],[ERROR_COUNT]]&gt;0,-1,IF(TBL_APP_LOANPOOL[[#This Row],[REQ_FIELDS_POPULATED]],1,0)),"")</f>
        <v/>
      </c>
      <c r="C249" s="39">
        <f>ROW()-ROW(TBL_APP_LOANPOOL[[#Headers],[ROW_ID]])</f>
        <v>234</v>
      </c>
      <c r="D249" s="78"/>
      <c r="E249" s="79"/>
      <c r="F249" s="80"/>
      <c r="G249" s="68"/>
      <c r="H249" s="99"/>
      <c r="I249" s="82"/>
      <c r="J249" s="82"/>
      <c r="K249" s="97"/>
      <c r="L249" s="83"/>
      <c r="M249" s="78"/>
      <c r="N249" s="84"/>
      <c r="O249" s="81"/>
      <c r="P249" s="78"/>
      <c r="Q249" s="78"/>
      <c r="R249"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49"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49"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50" spans="2:20" s="50" customFormat="1" ht="26.25" customHeight="1" x14ac:dyDescent="0.2">
      <c r="B250" s="63" t="str">
        <f>IF(TBL_APP_LOANPOOL[[#This Row],[RECORD_STARTED]],IF(TBL_APP_LOANPOOL[[#This Row],[ERROR_COUNT]]&gt;0,-1,IF(TBL_APP_LOANPOOL[[#This Row],[REQ_FIELDS_POPULATED]],1,0)),"")</f>
        <v/>
      </c>
      <c r="C250" s="39">
        <f>ROW()-ROW(TBL_APP_LOANPOOL[[#Headers],[ROW_ID]])</f>
        <v>235</v>
      </c>
      <c r="D250" s="78"/>
      <c r="E250" s="79"/>
      <c r="F250" s="80"/>
      <c r="G250" s="68"/>
      <c r="H250" s="99"/>
      <c r="I250" s="82"/>
      <c r="J250" s="82"/>
      <c r="K250" s="97"/>
      <c r="L250" s="83"/>
      <c r="M250" s="78"/>
      <c r="N250" s="84"/>
      <c r="O250" s="81"/>
      <c r="P250" s="78"/>
      <c r="Q250" s="78"/>
      <c r="R250"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50"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50"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51" spans="2:20" s="50" customFormat="1" ht="26.25" customHeight="1" x14ac:dyDescent="0.2">
      <c r="B251" s="63" t="str">
        <f>IF(TBL_APP_LOANPOOL[[#This Row],[RECORD_STARTED]],IF(TBL_APP_LOANPOOL[[#This Row],[ERROR_COUNT]]&gt;0,-1,IF(TBL_APP_LOANPOOL[[#This Row],[REQ_FIELDS_POPULATED]],1,0)),"")</f>
        <v/>
      </c>
      <c r="C251" s="39">
        <f>ROW()-ROW(TBL_APP_LOANPOOL[[#Headers],[ROW_ID]])</f>
        <v>236</v>
      </c>
      <c r="D251" s="78"/>
      <c r="E251" s="79"/>
      <c r="F251" s="80"/>
      <c r="G251" s="68"/>
      <c r="H251" s="99"/>
      <c r="I251" s="82"/>
      <c r="J251" s="82"/>
      <c r="K251" s="97"/>
      <c r="L251" s="83"/>
      <c r="M251" s="78"/>
      <c r="N251" s="84"/>
      <c r="O251" s="81"/>
      <c r="P251" s="78"/>
      <c r="Q251" s="78"/>
      <c r="R251"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51"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51"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52" spans="2:20" s="50" customFormat="1" ht="26.25" customHeight="1" x14ac:dyDescent="0.2">
      <c r="B252" s="63" t="str">
        <f>IF(TBL_APP_LOANPOOL[[#This Row],[RECORD_STARTED]],IF(TBL_APP_LOANPOOL[[#This Row],[ERROR_COUNT]]&gt;0,-1,IF(TBL_APP_LOANPOOL[[#This Row],[REQ_FIELDS_POPULATED]],1,0)),"")</f>
        <v/>
      </c>
      <c r="C252" s="39">
        <f>ROW()-ROW(TBL_APP_LOANPOOL[[#Headers],[ROW_ID]])</f>
        <v>237</v>
      </c>
      <c r="D252" s="78"/>
      <c r="E252" s="79"/>
      <c r="F252" s="80"/>
      <c r="G252" s="68"/>
      <c r="H252" s="99"/>
      <c r="I252" s="82"/>
      <c r="J252" s="82"/>
      <c r="K252" s="97"/>
      <c r="L252" s="83"/>
      <c r="M252" s="78"/>
      <c r="N252" s="84"/>
      <c r="O252" s="81"/>
      <c r="P252" s="78"/>
      <c r="Q252" s="78"/>
      <c r="R252"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52"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52"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53" spans="2:20" s="50" customFormat="1" ht="26.25" customHeight="1" x14ac:dyDescent="0.2">
      <c r="B253" s="63" t="str">
        <f>IF(TBL_APP_LOANPOOL[[#This Row],[RECORD_STARTED]],IF(TBL_APP_LOANPOOL[[#This Row],[ERROR_COUNT]]&gt;0,-1,IF(TBL_APP_LOANPOOL[[#This Row],[REQ_FIELDS_POPULATED]],1,0)),"")</f>
        <v/>
      </c>
      <c r="C253" s="39">
        <f>ROW()-ROW(TBL_APP_LOANPOOL[[#Headers],[ROW_ID]])</f>
        <v>238</v>
      </c>
      <c r="D253" s="78"/>
      <c r="E253" s="79"/>
      <c r="F253" s="80"/>
      <c r="G253" s="68"/>
      <c r="H253" s="99"/>
      <c r="I253" s="82"/>
      <c r="J253" s="82"/>
      <c r="K253" s="97"/>
      <c r="L253" s="83"/>
      <c r="M253" s="78"/>
      <c r="N253" s="84"/>
      <c r="O253" s="81"/>
      <c r="P253" s="78"/>
      <c r="Q253" s="78"/>
      <c r="R253"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53"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53"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54" spans="2:20" s="50" customFormat="1" ht="26.25" customHeight="1" x14ac:dyDescent="0.2">
      <c r="B254" s="63" t="str">
        <f>IF(TBL_APP_LOANPOOL[[#This Row],[RECORD_STARTED]],IF(TBL_APP_LOANPOOL[[#This Row],[ERROR_COUNT]]&gt;0,-1,IF(TBL_APP_LOANPOOL[[#This Row],[REQ_FIELDS_POPULATED]],1,0)),"")</f>
        <v/>
      </c>
      <c r="C254" s="39">
        <f>ROW()-ROW(TBL_APP_LOANPOOL[[#Headers],[ROW_ID]])</f>
        <v>239</v>
      </c>
      <c r="D254" s="78"/>
      <c r="E254" s="79"/>
      <c r="F254" s="80"/>
      <c r="G254" s="68"/>
      <c r="H254" s="99"/>
      <c r="I254" s="82"/>
      <c r="J254" s="82"/>
      <c r="K254" s="97"/>
      <c r="L254" s="83"/>
      <c r="M254" s="78"/>
      <c r="N254" s="84"/>
      <c r="O254" s="81"/>
      <c r="P254" s="78"/>
      <c r="Q254" s="78"/>
      <c r="R254"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54"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54"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55" spans="2:20" s="50" customFormat="1" ht="26.25" customHeight="1" x14ac:dyDescent="0.2">
      <c r="B255" s="63" t="str">
        <f>IF(TBL_APP_LOANPOOL[[#This Row],[RECORD_STARTED]],IF(TBL_APP_LOANPOOL[[#This Row],[ERROR_COUNT]]&gt;0,-1,IF(TBL_APP_LOANPOOL[[#This Row],[REQ_FIELDS_POPULATED]],1,0)),"")</f>
        <v/>
      </c>
      <c r="C255" s="39">
        <f>ROW()-ROW(TBL_APP_LOANPOOL[[#Headers],[ROW_ID]])</f>
        <v>240</v>
      </c>
      <c r="D255" s="78"/>
      <c r="E255" s="79"/>
      <c r="F255" s="80"/>
      <c r="G255" s="68"/>
      <c r="H255" s="99"/>
      <c r="I255" s="82"/>
      <c r="J255" s="82"/>
      <c r="K255" s="97"/>
      <c r="L255" s="83"/>
      <c r="M255" s="78"/>
      <c r="N255" s="84"/>
      <c r="O255" s="81"/>
      <c r="P255" s="78"/>
      <c r="Q255" s="78"/>
      <c r="R255"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55"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55"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56" spans="2:20" s="50" customFormat="1" ht="26.25" customHeight="1" x14ac:dyDescent="0.2">
      <c r="B256" s="63" t="str">
        <f>IF(TBL_APP_LOANPOOL[[#This Row],[RECORD_STARTED]],IF(TBL_APP_LOANPOOL[[#This Row],[ERROR_COUNT]]&gt;0,-1,IF(TBL_APP_LOANPOOL[[#This Row],[REQ_FIELDS_POPULATED]],1,0)),"")</f>
        <v/>
      </c>
      <c r="C256" s="39">
        <f>ROW()-ROW(TBL_APP_LOANPOOL[[#Headers],[ROW_ID]])</f>
        <v>241</v>
      </c>
      <c r="D256" s="78"/>
      <c r="E256" s="79"/>
      <c r="F256" s="80"/>
      <c r="G256" s="68"/>
      <c r="H256" s="99"/>
      <c r="I256" s="82"/>
      <c r="J256" s="82"/>
      <c r="K256" s="97"/>
      <c r="L256" s="83"/>
      <c r="M256" s="78"/>
      <c r="N256" s="84"/>
      <c r="O256" s="81"/>
      <c r="P256" s="78"/>
      <c r="Q256" s="78"/>
      <c r="R256"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56"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56"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57" spans="2:20" s="50" customFormat="1" ht="26.25" customHeight="1" x14ac:dyDescent="0.2">
      <c r="B257" s="63" t="str">
        <f>IF(TBL_APP_LOANPOOL[[#This Row],[RECORD_STARTED]],IF(TBL_APP_LOANPOOL[[#This Row],[ERROR_COUNT]]&gt;0,-1,IF(TBL_APP_LOANPOOL[[#This Row],[REQ_FIELDS_POPULATED]],1,0)),"")</f>
        <v/>
      </c>
      <c r="C257" s="39">
        <f>ROW()-ROW(TBL_APP_LOANPOOL[[#Headers],[ROW_ID]])</f>
        <v>242</v>
      </c>
      <c r="D257" s="78"/>
      <c r="E257" s="79"/>
      <c r="F257" s="80"/>
      <c r="G257" s="68"/>
      <c r="H257" s="99"/>
      <c r="I257" s="82"/>
      <c r="J257" s="82"/>
      <c r="K257" s="97"/>
      <c r="L257" s="83"/>
      <c r="M257" s="78"/>
      <c r="N257" s="84"/>
      <c r="O257" s="81"/>
      <c r="P257" s="78"/>
      <c r="Q257" s="78"/>
      <c r="R257"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57"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57"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58" spans="2:20" s="50" customFormat="1" ht="26.25" customHeight="1" x14ac:dyDescent="0.2">
      <c r="B258" s="63" t="str">
        <f>IF(TBL_APP_LOANPOOL[[#This Row],[RECORD_STARTED]],IF(TBL_APP_LOANPOOL[[#This Row],[ERROR_COUNT]]&gt;0,-1,IF(TBL_APP_LOANPOOL[[#This Row],[REQ_FIELDS_POPULATED]],1,0)),"")</f>
        <v/>
      </c>
      <c r="C258" s="39">
        <f>ROW()-ROW(TBL_APP_LOANPOOL[[#Headers],[ROW_ID]])</f>
        <v>243</v>
      </c>
      <c r="D258" s="78"/>
      <c r="E258" s="79"/>
      <c r="F258" s="80"/>
      <c r="G258" s="68"/>
      <c r="H258" s="99"/>
      <c r="I258" s="82"/>
      <c r="J258" s="82"/>
      <c r="K258" s="97"/>
      <c r="L258" s="83"/>
      <c r="M258" s="78"/>
      <c r="N258" s="84"/>
      <c r="O258" s="81"/>
      <c r="P258" s="78"/>
      <c r="Q258" s="78"/>
      <c r="R258"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58"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58"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59" spans="2:20" s="50" customFormat="1" ht="26.25" customHeight="1" x14ac:dyDescent="0.2">
      <c r="B259" s="63" t="str">
        <f>IF(TBL_APP_LOANPOOL[[#This Row],[RECORD_STARTED]],IF(TBL_APP_LOANPOOL[[#This Row],[ERROR_COUNT]]&gt;0,-1,IF(TBL_APP_LOANPOOL[[#This Row],[REQ_FIELDS_POPULATED]],1,0)),"")</f>
        <v/>
      </c>
      <c r="C259" s="39">
        <f>ROW()-ROW(TBL_APP_LOANPOOL[[#Headers],[ROW_ID]])</f>
        <v>244</v>
      </c>
      <c r="D259" s="78"/>
      <c r="E259" s="79"/>
      <c r="F259" s="80"/>
      <c r="G259" s="68"/>
      <c r="H259" s="99"/>
      <c r="I259" s="82"/>
      <c r="J259" s="82"/>
      <c r="K259" s="97"/>
      <c r="L259" s="83"/>
      <c r="M259" s="78"/>
      <c r="N259" s="84"/>
      <c r="O259" s="81"/>
      <c r="P259" s="78"/>
      <c r="Q259" s="78"/>
      <c r="R259"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59"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59"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60" spans="2:20" s="50" customFormat="1" ht="26.25" customHeight="1" x14ac:dyDescent="0.2">
      <c r="B260" s="63" t="str">
        <f>IF(TBL_APP_LOANPOOL[[#This Row],[RECORD_STARTED]],IF(TBL_APP_LOANPOOL[[#This Row],[ERROR_COUNT]]&gt;0,-1,IF(TBL_APP_LOANPOOL[[#This Row],[REQ_FIELDS_POPULATED]],1,0)),"")</f>
        <v/>
      </c>
      <c r="C260" s="39">
        <f>ROW()-ROW(TBL_APP_LOANPOOL[[#Headers],[ROW_ID]])</f>
        <v>245</v>
      </c>
      <c r="D260" s="78"/>
      <c r="E260" s="79"/>
      <c r="F260" s="80"/>
      <c r="G260" s="68"/>
      <c r="H260" s="99"/>
      <c r="I260" s="82"/>
      <c r="J260" s="82"/>
      <c r="K260" s="97"/>
      <c r="L260" s="83"/>
      <c r="M260" s="78"/>
      <c r="N260" s="84"/>
      <c r="O260" s="81"/>
      <c r="P260" s="78"/>
      <c r="Q260" s="78"/>
      <c r="R260"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60"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60"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61" spans="2:20" s="50" customFormat="1" ht="26.25" customHeight="1" x14ac:dyDescent="0.2">
      <c r="B261" s="63" t="str">
        <f>IF(TBL_APP_LOANPOOL[[#This Row],[RECORD_STARTED]],IF(TBL_APP_LOANPOOL[[#This Row],[ERROR_COUNT]]&gt;0,-1,IF(TBL_APP_LOANPOOL[[#This Row],[REQ_FIELDS_POPULATED]],1,0)),"")</f>
        <v/>
      </c>
      <c r="C261" s="39">
        <f>ROW()-ROW(TBL_APP_LOANPOOL[[#Headers],[ROW_ID]])</f>
        <v>246</v>
      </c>
      <c r="D261" s="78"/>
      <c r="E261" s="79"/>
      <c r="F261" s="80"/>
      <c r="G261" s="68"/>
      <c r="H261" s="99"/>
      <c r="I261" s="82"/>
      <c r="J261" s="82"/>
      <c r="K261" s="97"/>
      <c r="L261" s="83"/>
      <c r="M261" s="78"/>
      <c r="N261" s="84"/>
      <c r="O261" s="81"/>
      <c r="P261" s="78"/>
      <c r="Q261" s="78"/>
      <c r="R261"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61"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61"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62" spans="2:20" s="50" customFormat="1" ht="26.25" customHeight="1" x14ac:dyDescent="0.2">
      <c r="B262" s="63" t="str">
        <f>IF(TBL_APP_LOANPOOL[[#This Row],[RECORD_STARTED]],IF(TBL_APP_LOANPOOL[[#This Row],[ERROR_COUNT]]&gt;0,-1,IF(TBL_APP_LOANPOOL[[#This Row],[REQ_FIELDS_POPULATED]],1,0)),"")</f>
        <v/>
      </c>
      <c r="C262" s="39">
        <f>ROW()-ROW(TBL_APP_LOANPOOL[[#Headers],[ROW_ID]])</f>
        <v>247</v>
      </c>
      <c r="D262" s="78"/>
      <c r="E262" s="79"/>
      <c r="F262" s="80"/>
      <c r="G262" s="68"/>
      <c r="H262" s="99"/>
      <c r="I262" s="82"/>
      <c r="J262" s="82"/>
      <c r="K262" s="97"/>
      <c r="L262" s="83"/>
      <c r="M262" s="78"/>
      <c r="N262" s="84"/>
      <c r="O262" s="81"/>
      <c r="P262" s="78"/>
      <c r="Q262" s="78"/>
      <c r="R262"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62"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62"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63" spans="2:20" s="50" customFormat="1" ht="26.25" customHeight="1" x14ac:dyDescent="0.2">
      <c r="B263" s="63" t="str">
        <f>IF(TBL_APP_LOANPOOL[[#This Row],[RECORD_STARTED]],IF(TBL_APP_LOANPOOL[[#This Row],[ERROR_COUNT]]&gt;0,-1,IF(TBL_APP_LOANPOOL[[#This Row],[REQ_FIELDS_POPULATED]],1,0)),"")</f>
        <v/>
      </c>
      <c r="C263" s="39">
        <f>ROW()-ROW(TBL_APP_LOANPOOL[[#Headers],[ROW_ID]])</f>
        <v>248</v>
      </c>
      <c r="D263" s="78"/>
      <c r="E263" s="79"/>
      <c r="F263" s="80"/>
      <c r="G263" s="68"/>
      <c r="H263" s="99"/>
      <c r="I263" s="82"/>
      <c r="J263" s="82"/>
      <c r="K263" s="97"/>
      <c r="L263" s="83"/>
      <c r="M263" s="78"/>
      <c r="N263" s="84"/>
      <c r="O263" s="81"/>
      <c r="P263" s="78"/>
      <c r="Q263" s="78"/>
      <c r="R263"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63"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63"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64" spans="2:20" s="50" customFormat="1" ht="26.25" customHeight="1" x14ac:dyDescent="0.2">
      <c r="B264" s="63" t="str">
        <f>IF(TBL_APP_LOANPOOL[[#This Row],[RECORD_STARTED]],IF(TBL_APP_LOANPOOL[[#This Row],[ERROR_COUNT]]&gt;0,-1,IF(TBL_APP_LOANPOOL[[#This Row],[REQ_FIELDS_POPULATED]],1,0)),"")</f>
        <v/>
      </c>
      <c r="C264" s="39">
        <f>ROW()-ROW(TBL_APP_LOANPOOL[[#Headers],[ROW_ID]])</f>
        <v>249</v>
      </c>
      <c r="D264" s="78"/>
      <c r="E264" s="79"/>
      <c r="F264" s="80"/>
      <c r="G264" s="68"/>
      <c r="H264" s="99"/>
      <c r="I264" s="82"/>
      <c r="J264" s="82"/>
      <c r="K264" s="97"/>
      <c r="L264" s="83"/>
      <c r="M264" s="78"/>
      <c r="N264" s="84"/>
      <c r="O264" s="81"/>
      <c r="P264" s="78"/>
      <c r="Q264" s="78"/>
      <c r="R264"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64"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64"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65" spans="2:20" s="50" customFormat="1" ht="26.25" customHeight="1" x14ac:dyDescent="0.2">
      <c r="B265" s="63" t="str">
        <f>IF(TBL_APP_LOANPOOL[[#This Row],[RECORD_STARTED]],IF(TBL_APP_LOANPOOL[[#This Row],[ERROR_COUNT]]&gt;0,-1,IF(TBL_APP_LOANPOOL[[#This Row],[REQ_FIELDS_POPULATED]],1,0)),"")</f>
        <v/>
      </c>
      <c r="C265" s="39">
        <f>ROW()-ROW(TBL_APP_LOANPOOL[[#Headers],[ROW_ID]])</f>
        <v>250</v>
      </c>
      <c r="D265" s="78"/>
      <c r="E265" s="79"/>
      <c r="F265" s="80"/>
      <c r="G265" s="68"/>
      <c r="H265" s="99"/>
      <c r="I265" s="82"/>
      <c r="J265" s="82"/>
      <c r="K265" s="97"/>
      <c r="L265" s="83"/>
      <c r="M265" s="78"/>
      <c r="N265" s="84"/>
      <c r="O265" s="81"/>
      <c r="P265" s="78"/>
      <c r="Q265" s="78"/>
      <c r="R265" s="85" t="b">
        <f>CONCATENATE(TBL_APP_LOANPOOL[[#This Row],[LOAN_TYPE]],TBL_APP_LOANPOOL[[#This Row],[SETTLEMENT_DATE]],TBL_APP_LOANPOOL[[#This Row],[LOAN_AMOUNT]],TBL_APP_LOANPOOL[[#This Row],[LOAN_RATE]],TBL_APP_LOANPOOL[[#This Row],[LOAN_PURPOSE]],TBL_APP_LOANPOOL[[#This Row],[LOAN_PURPOSE_DESC]],TBL_APP_LOANPOOL[[#This Row],[LOAN_RECIPIENT_DESC]],TBL_APP_LOANPOOL[[#This Row],[IMPACT_COUNT]],TBL_APP_LOANPOOL[[#This Row],[PROP_ADDR_CITY]],TBL_APP_LOANPOOL[[#This Row],[PROP_ADDR_STATE]],TBL_APP_LOANPOOL[[#This Row],[PROP_ADDR_ZIP]],TBL_APP_LOANPOOL[[#This Row],[PROP_ADDR_COUNTY]],TBL_APP_LOANPOOL[[#This Row],[CREATE_RETAIN_JOBS_FLAG]],TBL_APP_LOANPOOL[[#This Row],[CREATE_RETAIN_JOBS_COUNT]])&lt;&gt;""</f>
        <v>0</v>
      </c>
      <c r="S265" s="85" t="b">
        <f>AND(TBL_APP_LOANPOOL[[#This Row],[LOAN_TYPE]]&lt;&gt;"",TBL_APP_LOANPOOL[[#This Row],[SETTLEMENT_DATE]]&lt;&gt;"",TBL_APP_LOANPOOL[[#This Row],[LOAN_AMOUNT]]&lt;&gt;"",TBL_APP_LOANPOOL[[#This Row],[LOAN_RATE]]&lt;&gt;"",TBL_APP_LOANPOOL[[#This Row],[LOAN_PURPOSE]]&lt;&gt;"",TBL_APP_LOANPOOL[[#This Row],[LOAN_PURPOSE_DESC]]&lt;&gt;"",TBL_APP_LOANPOOL[[#This Row],[LOAN_RECIPIENT_DESC]]&lt;&gt;"",TBL_APP_LOANPOOL[[#This Row],[IMPACT_COUNT]]&lt;&gt;"",TBL_APP_LOANPOOL[[#This Row],[PROP_ADDR_CITY]]&lt;&gt;"",TBL_APP_LOANPOOL[[#This Row],[PROP_ADDR_STATE]]&lt;&gt;"",TBL_APP_LOANPOOL[[#This Row],[PROP_ADDR_ZIP]]&lt;&gt;"",TBL_APP_LOANPOOL[[#This Row],[PROP_ADDR_COUNTY]]&lt;&gt;"",TBL_APP_LOANPOOL[[#This Row],[CREATE_RETAIN_JOBS_FLAG]]&lt;&gt;"",IF(UPPER(TBL_APP_LOANPOOL[[#This Row],[CREATE_RETAIN_JOBS_FLAG]])="YES",TBL_APP_LOANPOOL[[#This Row],[CREATE_RETAIN_JOBS_COUNT]]&lt;&gt;"",TRUE))</f>
        <v>0</v>
      </c>
      <c r="T265" s="86">
        <f>SUM(
IF(AND(ATTR_PROG_CODE="HDA",UPPER(TBL_APP_LOANPOOL[[#This Row],[LOAN_TYPE]])&lt;&gt;RANGE_LOOKUP_LOANSEC_TYPE_HDA,TBL_APP_LOANPOOL[[#This Row],[LOAN_TYPE]]&lt;&gt;""),1,0),
IF(AND(UPPER(TBL_APP_LOANPOOL[[#This Row],[CREATE_RETAIN_JOBS_FLAG]])&lt;&gt;"YES",TBL_APP_LOANPOOL[[#This Row],[CREATE_RETAIN_JOBS_COUNT]]&lt;&gt;""),1,0)
)</f>
        <v>0</v>
      </c>
    </row>
    <row r="266" spans="2:20" s="50" customFormat="1" ht="12" x14ac:dyDescent="0.2"/>
  </sheetData>
  <sheetProtection algorithmName="SHA-512" hashValue="z+oa2glmJqfcXCDe4UHhQBOqhSU30wHhmzPj2BbGhvV6iyulpjmFqgpdJmpZpwtvpv9eEZ16UdFEneQqlVNWTA==" saltValue="KcGMbQ0G206P+j+bNDwglQ==" spinCount="100000" sheet="1" objects="1" scenarios="1"/>
  <dataConsolidate/>
  <mergeCells count="22">
    <mergeCell ref="P11:Q11"/>
    <mergeCell ref="P12:P13"/>
    <mergeCell ref="Q12:Q13"/>
    <mergeCell ref="B5:E5"/>
    <mergeCell ref="B6:E6"/>
    <mergeCell ref="L11:O11"/>
    <mergeCell ref="G12:G13"/>
    <mergeCell ref="J12:J13"/>
    <mergeCell ref="D11:K11"/>
    <mergeCell ref="K12:K13"/>
    <mergeCell ref="R14:T14"/>
    <mergeCell ref="B12:B13"/>
    <mergeCell ref="C12:C13"/>
    <mergeCell ref="E12:E13"/>
    <mergeCell ref="F12:F13"/>
    <mergeCell ref="H12:H13"/>
    <mergeCell ref="I12:I13"/>
    <mergeCell ref="O12:O13"/>
    <mergeCell ref="L12:L13"/>
    <mergeCell ref="M12:M13"/>
    <mergeCell ref="N12:N13"/>
    <mergeCell ref="D12:D13"/>
  </mergeCells>
  <phoneticPr fontId="31" type="noConversion"/>
  <conditionalFormatting sqref="B14">
    <cfRule type="iconSet" priority="42">
      <iconSet iconSet="3Signs" showValue="0">
        <cfvo type="percent" val="0"/>
        <cfvo type="num" val="0"/>
        <cfvo type="num" val="1"/>
      </iconSet>
    </cfRule>
  </conditionalFormatting>
  <conditionalFormatting sqref="B16:B265">
    <cfRule type="iconSet" priority="43">
      <iconSet iconSet="3Signs" showValue="0">
        <cfvo type="percent" val="0"/>
        <cfvo type="num" val="0"/>
        <cfvo type="num" val="1"/>
      </iconSet>
    </cfRule>
  </conditionalFormatting>
  <conditionalFormatting sqref="E9">
    <cfRule type="iconSet" priority="4">
      <iconSet iconSet="3Signs" showValue="0">
        <cfvo type="percent" val="0"/>
        <cfvo type="num" val="0"/>
        <cfvo type="num" val="1"/>
      </iconSet>
    </cfRule>
  </conditionalFormatting>
  <conditionalFormatting sqref="G9">
    <cfRule type="iconSet" priority="3">
      <iconSet iconSet="3Signs" showValue="0">
        <cfvo type="percent" val="0"/>
        <cfvo type="num" val="0"/>
        <cfvo type="num" val="1"/>
      </iconSet>
    </cfRule>
  </conditionalFormatting>
  <conditionalFormatting sqref="L6 O6">
    <cfRule type="cellIs" dxfId="4" priority="12" operator="equal">
      <formula>"Yes"</formula>
    </cfRule>
    <cfRule type="cellIs" dxfId="3" priority="31" operator="equal">
      <formula>"No"</formula>
    </cfRule>
  </conditionalFormatting>
  <conditionalFormatting sqref="M16:M265">
    <cfRule type="expression" dxfId="2" priority="17">
      <formula>$O16&lt;&gt;""</formula>
    </cfRule>
  </conditionalFormatting>
  <conditionalFormatting sqref="Q16:Q265">
    <cfRule type="expression" dxfId="1" priority="1">
      <formula>AND($Q16&lt;&gt;"",UPPER($P16)&lt;&gt;"YES")</formula>
    </cfRule>
    <cfRule type="expression" dxfId="0" priority="2">
      <formula>UPPER(P16)&lt;&gt;"YES"</formula>
    </cfRule>
  </conditionalFormatting>
  <dataValidations count="12">
    <dataValidation type="date" operator="greaterThanOrEqual" allowBlank="1" showInputMessage="1" showErrorMessage="1" error="Invalid Settlement Date" sqref="E16:E265" xr:uid="{58AA3804-04CE-46C5-A942-E41F46603FC3}">
      <formula1>CONFIG_LOAN_MIN_SETTLEMENT_DATE</formula1>
    </dataValidation>
    <dataValidation type="decimal" operator="greaterThan" allowBlank="1" showInputMessage="1" showErrorMessage="1" sqref="F16:F265" xr:uid="{DE8C395F-7CE8-4AAB-A840-65286599B7B1}">
      <formula1>0</formula1>
    </dataValidation>
    <dataValidation type="list" allowBlank="1" showInputMessage="1" showErrorMessage="1" sqref="H16:H265" xr:uid="{C866617E-9474-46E7-BDCA-B2282E04069C}">
      <formula1>INDIRECT("RANGE_LOOKUP_LOANPURPOSE_"&amp;ATTR_PROG_CODE)</formula1>
    </dataValidation>
    <dataValidation type="whole" allowBlank="1" showInputMessage="1" showErrorMessage="1" sqref="N16:N265" xr:uid="{7ED0C529-3C53-433D-B429-3BEBBA4B10C2}">
      <formula1>1</formula1>
      <formula2>99999</formula2>
    </dataValidation>
    <dataValidation type="list" allowBlank="1" showInputMessage="1" showErrorMessage="1" sqref="M16:M265" xr:uid="{E5910032-005E-4D34-88C0-39F77610512E}">
      <formula1>IF($O16="",RANGE_LOOKUP_STATE_ALLSTATES,INDIRECT("RANGE_FAKE"))</formula1>
    </dataValidation>
    <dataValidation type="list" allowBlank="1" showInputMessage="1" showErrorMessage="1" sqref="O16:O265" xr:uid="{51A3FDE7-5BE0-4650-A101-7E05DB62CD51}">
      <formula1>IF($M16&lt;&gt;"",INDIRECT("RANGE_LOOKUP_COUNTY_"&amp;$M16),INDIRECT("RANGE_LOOKUP_COUNTY_PLACEHOLDER"))</formula1>
    </dataValidation>
    <dataValidation type="textLength" operator="lessThanOrEqual" allowBlank="1" showInputMessage="1" showErrorMessage="1" error="Text length must not exceed 50 characters." sqref="L16:L265" xr:uid="{09DB0456-8327-4863-8C85-863F2964B03E}">
      <formula1>50</formula1>
    </dataValidation>
    <dataValidation type="decimal" allowBlank="1" showInputMessage="1" showErrorMessage="1" error="Invalid Interest Rate" sqref="G16:G265" xr:uid="{5D3ABB74-4167-43D0-B876-58962CA6520E}">
      <formula1>0</formula1>
      <formula2>CONFIG_LOAN_RATE_CAP</formula2>
    </dataValidation>
    <dataValidation type="list" allowBlank="1" showInputMessage="1" showErrorMessage="1" sqref="D16:D265" xr:uid="{B9343394-3C91-40C2-83DC-6318F4981245}">
      <formula1>IF(ATTR_PROG_CODE="HDA",RANGE_LOOKUP_LOANSEC_TYPE_HDA,RANGE_LOOKUP_LOANSEC_TYPE)</formula1>
    </dataValidation>
    <dataValidation type="textLength" operator="lessThanOrEqual" allowBlank="1" showInputMessage="1" showErrorMessage="1" error="Text length must not exceed 100 characters." sqref="I16:J265" xr:uid="{1E6FC618-8052-4B0D-A43F-6C90774667C6}">
      <formula1>100</formula1>
    </dataValidation>
    <dataValidation type="whole" operator="greaterThanOrEqual" allowBlank="1" showInputMessage="1" showErrorMessage="1" sqref="K16:K265 Q16:Q265" xr:uid="{47CB7BC8-313C-4AB0-B55D-580874E5682B}">
      <formula1>0</formula1>
    </dataValidation>
    <dataValidation type="list" allowBlank="1" showInputMessage="1" showErrorMessage="1" sqref="P16:P265" xr:uid="{F94FF4E4-EE34-40AC-9281-D6065CE56017}">
      <formula1>RANGE_LOOKUP_YESNO</formula1>
    </dataValidation>
  </dataValidations>
  <pageMargins left="0.7" right="0.7" top="0.75" bottom="0.75" header="0.3" footer="0.3"/>
  <pageSetup scale="47" fitToHeight="0"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65707-F865-4AB9-A4AC-4B671E979544}">
  <sheetPr codeName="Sheet10">
    <tabColor theme="8" tint="0.79998168889431442"/>
    <pageSetUpPr fitToPage="1"/>
  </sheetPr>
  <dimension ref="A1:AC21"/>
  <sheetViews>
    <sheetView showGridLines="0" showRowColHeaders="0" zoomScaleNormal="100" workbookViewId="0">
      <selection activeCell="B11" sqref="B11"/>
    </sheetView>
  </sheetViews>
  <sheetFormatPr defaultColWidth="0" defaultRowHeight="0" customHeight="1" zeroHeight="1" x14ac:dyDescent="0.2"/>
  <cols>
    <col min="1" max="1" width="1.28515625" style="15" customWidth="1"/>
    <col min="2" max="2" width="29.28515625" style="15" customWidth="1"/>
    <col min="3" max="3" width="5.7109375" style="15" customWidth="1"/>
    <col min="4" max="4" width="34.7109375" style="15" customWidth="1"/>
    <col min="5" max="5" width="5.7109375" style="15" customWidth="1"/>
    <col min="6" max="6" width="39.85546875" style="15" customWidth="1"/>
    <col min="7" max="7" width="9.140625" style="15" customWidth="1"/>
    <col min="8" max="8" width="25.5703125" style="15" customWidth="1"/>
    <col min="9" max="9" width="2" style="15" customWidth="1"/>
    <col min="10" max="29" width="0" style="15" hidden="1" customWidth="1"/>
    <col min="30" max="16384" width="9.140625" style="15" hidden="1"/>
  </cols>
  <sheetData>
    <row r="1" spans="1:28" ht="22.7" customHeight="1" x14ac:dyDescent="0.2">
      <c r="A1" s="24"/>
      <c r="B1" s="32" t="str">
        <f>ATTR_PROG_DESCRIPTION&amp;" Application"</f>
        <v xml:space="preserve"> Application</v>
      </c>
      <c r="C1" s="25"/>
      <c r="D1" s="26"/>
      <c r="E1" s="25"/>
      <c r="F1" s="26"/>
      <c r="G1" s="26"/>
      <c r="H1" s="27"/>
      <c r="I1" s="27"/>
      <c r="J1" s="87"/>
      <c r="K1" s="87"/>
      <c r="L1" s="87"/>
      <c r="M1" s="87"/>
      <c r="N1" s="87"/>
      <c r="O1" s="87"/>
      <c r="P1" s="87"/>
      <c r="Q1" s="87"/>
      <c r="R1" s="87"/>
      <c r="S1" s="87"/>
      <c r="T1" s="87"/>
      <c r="U1" s="87"/>
      <c r="V1" s="87"/>
      <c r="W1" s="87"/>
      <c r="X1" s="87"/>
      <c r="Y1" s="87"/>
      <c r="Z1" s="87"/>
      <c r="AA1" s="87"/>
      <c r="AB1" s="87"/>
    </row>
    <row r="2" spans="1:28" ht="8.1" customHeight="1" x14ac:dyDescent="0.2"/>
    <row r="3" spans="1:28" ht="20.100000000000001" customHeight="1" x14ac:dyDescent="0.2">
      <c r="A3" s="28"/>
      <c r="B3" s="33" t="s">
        <v>5444</v>
      </c>
      <c r="C3" s="29"/>
      <c r="D3" s="30"/>
      <c r="E3" s="29"/>
      <c r="F3" s="30"/>
      <c r="G3" s="30"/>
      <c r="H3" s="30"/>
      <c r="I3" s="30"/>
      <c r="J3" s="30"/>
      <c r="K3" s="30"/>
      <c r="L3" s="30"/>
      <c r="M3" s="30"/>
      <c r="N3" s="30"/>
      <c r="O3" s="30"/>
      <c r="P3" s="30"/>
      <c r="Q3" s="30"/>
      <c r="R3" s="30"/>
      <c r="S3" s="30"/>
      <c r="T3" s="30"/>
      <c r="U3" s="30"/>
      <c r="V3" s="30"/>
      <c r="W3" s="30"/>
      <c r="X3" s="30"/>
      <c r="Y3" s="30"/>
      <c r="Z3" s="30"/>
      <c r="AA3" s="30"/>
      <c r="AB3" s="30"/>
    </row>
    <row r="4" spans="1:28" ht="9.75" customHeight="1" x14ac:dyDescent="0.2"/>
    <row r="5" spans="1:28" ht="323.25" customHeight="1" x14ac:dyDescent="0.2">
      <c r="B5" s="130" t="s">
        <v>5566</v>
      </c>
      <c r="C5" s="130"/>
      <c r="D5" s="130"/>
      <c r="E5" s="130"/>
      <c r="F5" s="130"/>
      <c r="G5" s="130"/>
      <c r="H5" s="130"/>
    </row>
    <row r="6" spans="1:28" ht="14.25" x14ac:dyDescent="0.2"/>
    <row r="7" spans="1:28" s="31" customFormat="1" ht="20.100000000000001" customHeight="1" x14ac:dyDescent="0.25">
      <c r="B7" s="92" t="s">
        <v>5445</v>
      </c>
      <c r="C7" s="51"/>
      <c r="D7" s="51"/>
      <c r="E7" s="51"/>
      <c r="F7" s="51"/>
      <c r="G7" s="51"/>
      <c r="H7" s="51"/>
    </row>
    <row r="8" spans="1:28" s="31" customFormat="1" ht="20.100000000000001" customHeight="1" x14ac:dyDescent="0.25">
      <c r="B8" s="131" t="e" cm="1">
        <f t="array" aca="1" ref="B8" ca="1">IF(INDIRECT(ATTR_APP_TAB_TARGET&amp;"!MEMBER_NAME")="","",INDIRECT(ATTR_APP_TAB_TARGET&amp;"!MEMBER_NAME"))</f>
        <v>#REF!</v>
      </c>
      <c r="C8" s="131"/>
      <c r="D8" s="131"/>
      <c r="E8" s="131"/>
      <c r="F8" s="131"/>
      <c r="G8" s="131"/>
      <c r="H8" s="131"/>
    </row>
    <row r="9" spans="1:28" s="31" customFormat="1" ht="20.100000000000001" customHeight="1" x14ac:dyDescent="0.25">
      <c r="B9" s="51"/>
      <c r="C9" s="51"/>
      <c r="D9" s="51"/>
      <c r="E9" s="51"/>
      <c r="F9" s="51"/>
      <c r="G9" s="51"/>
      <c r="H9" s="51"/>
    </row>
    <row r="10" spans="1:28" s="31" customFormat="1" ht="20.100000000000001" customHeight="1" x14ac:dyDescent="0.25">
      <c r="B10" s="92" t="s">
        <v>5441</v>
      </c>
      <c r="C10" s="51"/>
      <c r="D10" s="92" t="s">
        <v>5446</v>
      </c>
      <c r="E10" s="51"/>
      <c r="F10" s="92" t="s">
        <v>5447</v>
      </c>
      <c r="G10" s="51"/>
      <c r="H10" s="92" t="s">
        <v>5391</v>
      </c>
    </row>
    <row r="11" spans="1:28" s="31" customFormat="1" ht="20.100000000000001" customHeight="1" x14ac:dyDescent="0.25">
      <c r="B11" s="81"/>
      <c r="C11" s="51"/>
      <c r="D11" s="81"/>
      <c r="E11" s="51"/>
      <c r="F11" s="81"/>
      <c r="G11" s="51"/>
      <c r="H11" s="93"/>
    </row>
    <row r="12" spans="1:28" ht="19.5" customHeight="1" x14ac:dyDescent="0.2"/>
    <row r="13" spans="1:28" ht="15" customHeight="1" x14ac:dyDescent="0.2">
      <c r="H13" s="132" t="str">
        <f>HYPERLINK("#"&amp;ATTR_APP_TAB_TARGET&amp;"!TARGET_TOP","Return to Application")</f>
        <v>Return to Application</v>
      </c>
    </row>
    <row r="14" spans="1:28" ht="15" customHeight="1" x14ac:dyDescent="0.2">
      <c r="H14" s="105"/>
    </row>
    <row r="15" spans="1:28" ht="14.25" x14ac:dyDescent="0.2"/>
    <row r="17" ht="15" hidden="1" customHeight="1" x14ac:dyDescent="0.2"/>
    <row r="18" ht="15" hidden="1" customHeight="1" x14ac:dyDescent="0.2"/>
    <row r="19" ht="15" hidden="1" customHeight="1" x14ac:dyDescent="0.2"/>
    <row r="20" ht="15" hidden="1" customHeight="1" x14ac:dyDescent="0.2"/>
    <row r="21" ht="15" hidden="1" customHeight="1" x14ac:dyDescent="0.2"/>
  </sheetData>
  <sheetProtection algorithmName="SHA-512" hashValue="bWKiZ3xdf0mHjbNHid0G0WOt5/j4coogG38bJFbLrpclPo8l+UqKkIXnDUU9DQ6eb2riBwMmrcvZELeqQTIByg==" saltValue="KidKSm/E5uCbKve4rbDeSQ==" spinCount="100000" sheet="1" objects="1" scenarios="1"/>
  <mergeCells count="3">
    <mergeCell ref="B5:H5"/>
    <mergeCell ref="B8:H8"/>
    <mergeCell ref="H13:H14"/>
  </mergeCells>
  <pageMargins left="0.7" right="0.7" top="0.75" bottom="0.75" header="0.3" footer="0.3"/>
  <pageSetup scale="5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52FD9-DE36-4B11-9812-612A3EF83DBE}">
  <sheetPr codeName="Sheet7">
    <tabColor theme="8" tint="0.79998168889431442"/>
    <pageSetUpPr fitToPage="1"/>
  </sheetPr>
  <dimension ref="A1:AC21"/>
  <sheetViews>
    <sheetView showGridLines="0" showRowColHeaders="0" zoomScaleNormal="100" workbookViewId="0">
      <selection activeCell="B11" sqref="B11"/>
    </sheetView>
  </sheetViews>
  <sheetFormatPr defaultColWidth="0" defaultRowHeight="0" customHeight="1" zeroHeight="1" x14ac:dyDescent="0.2"/>
  <cols>
    <col min="1" max="1" width="1.28515625" style="15" customWidth="1"/>
    <col min="2" max="2" width="29.28515625" style="15" customWidth="1"/>
    <col min="3" max="3" width="5.7109375" style="15" customWidth="1"/>
    <col min="4" max="4" width="34.7109375" style="15" customWidth="1"/>
    <col min="5" max="5" width="5.7109375" style="15" customWidth="1"/>
    <col min="6" max="6" width="39.85546875" style="15" customWidth="1"/>
    <col min="7" max="7" width="9.140625" style="15" customWidth="1"/>
    <col min="8" max="8" width="25.5703125" style="15" customWidth="1"/>
    <col min="9" max="9" width="2" style="15" customWidth="1"/>
    <col min="10" max="29" width="0" style="15" hidden="1" customWidth="1"/>
    <col min="30" max="16384" width="9.140625" style="15" hidden="1"/>
  </cols>
  <sheetData>
    <row r="1" spans="1:28" ht="22.7" customHeight="1" x14ac:dyDescent="0.2">
      <c r="A1" s="24"/>
      <c r="B1" s="32" t="str">
        <f>ATTR_PROG_DESCRIPTION&amp;" Application"</f>
        <v xml:space="preserve"> Application</v>
      </c>
      <c r="C1" s="25"/>
      <c r="D1" s="26"/>
      <c r="E1" s="25"/>
      <c r="F1" s="26"/>
      <c r="G1" s="26"/>
      <c r="H1" s="27"/>
      <c r="I1" s="27"/>
      <c r="J1" s="87"/>
      <c r="K1" s="87"/>
      <c r="L1" s="87"/>
      <c r="M1" s="87"/>
      <c r="N1" s="87"/>
      <c r="O1" s="87"/>
      <c r="P1" s="87"/>
      <c r="Q1" s="87"/>
      <c r="R1" s="87"/>
      <c r="S1" s="87"/>
      <c r="T1" s="87"/>
      <c r="U1" s="87"/>
      <c r="V1" s="87"/>
      <c r="W1" s="87"/>
      <c r="X1" s="87"/>
      <c r="Y1" s="87"/>
      <c r="Z1" s="87"/>
      <c r="AA1" s="87"/>
      <c r="AB1" s="87"/>
    </row>
    <row r="2" spans="1:28" ht="8.1" customHeight="1" x14ac:dyDescent="0.2"/>
    <row r="3" spans="1:28" ht="20.100000000000001" customHeight="1" x14ac:dyDescent="0.2">
      <c r="A3" s="28"/>
      <c r="B3" s="33" t="s">
        <v>5444</v>
      </c>
      <c r="C3" s="29"/>
      <c r="D3" s="30"/>
      <c r="E3" s="29"/>
      <c r="F3" s="30"/>
      <c r="G3" s="30"/>
      <c r="H3" s="30"/>
      <c r="I3" s="30"/>
      <c r="J3" s="30"/>
      <c r="K3" s="30"/>
      <c r="L3" s="30"/>
      <c r="M3" s="30"/>
      <c r="N3" s="30"/>
      <c r="O3" s="30"/>
      <c r="P3" s="30"/>
      <c r="Q3" s="30"/>
      <c r="R3" s="30"/>
      <c r="S3" s="30"/>
      <c r="T3" s="30"/>
      <c r="U3" s="30"/>
      <c r="V3" s="30"/>
      <c r="W3" s="30"/>
      <c r="X3" s="30"/>
      <c r="Y3" s="30"/>
      <c r="Z3" s="30"/>
      <c r="AA3" s="30"/>
      <c r="AB3" s="30"/>
    </row>
    <row r="4" spans="1:28" ht="9.75" customHeight="1" x14ac:dyDescent="0.2"/>
    <row r="5" spans="1:28" ht="338.25" customHeight="1" x14ac:dyDescent="0.2">
      <c r="B5" s="130" t="s">
        <v>5567</v>
      </c>
      <c r="C5" s="130"/>
      <c r="D5" s="130"/>
      <c r="E5" s="130"/>
      <c r="F5" s="130"/>
      <c r="G5" s="130"/>
      <c r="H5" s="130"/>
    </row>
    <row r="6" spans="1:28" ht="14.25" x14ac:dyDescent="0.2"/>
    <row r="7" spans="1:28" s="31" customFormat="1" ht="20.100000000000001" customHeight="1" x14ac:dyDescent="0.25">
      <c r="B7" s="92" t="s">
        <v>5445</v>
      </c>
      <c r="C7" s="51"/>
      <c r="D7" s="51"/>
      <c r="E7" s="51"/>
      <c r="F7" s="51"/>
      <c r="G7" s="51"/>
      <c r="H7" s="51"/>
    </row>
    <row r="8" spans="1:28" s="31" customFormat="1" ht="20.100000000000001" customHeight="1" x14ac:dyDescent="0.25">
      <c r="B8" s="131" t="e" cm="1">
        <f t="array" aca="1" ref="B8" ca="1">IF(INDIRECT(ATTR_APP_TAB_TARGET&amp;"!MEMBER_NAME")="","",INDIRECT(ATTR_APP_TAB_TARGET&amp;"!MEMBER_NAME"))</f>
        <v>#REF!</v>
      </c>
      <c r="C8" s="131"/>
      <c r="D8" s="131"/>
      <c r="E8" s="131"/>
      <c r="F8" s="131"/>
      <c r="G8" s="131"/>
      <c r="H8" s="131"/>
    </row>
    <row r="9" spans="1:28" s="31" customFormat="1" ht="20.100000000000001" customHeight="1" x14ac:dyDescent="0.25">
      <c r="B9" s="51"/>
      <c r="C9" s="51"/>
      <c r="D9" s="51"/>
      <c r="E9" s="51"/>
      <c r="F9" s="51"/>
      <c r="G9" s="51"/>
      <c r="H9" s="51"/>
    </row>
    <row r="10" spans="1:28" s="31" customFormat="1" ht="20.100000000000001" customHeight="1" x14ac:dyDescent="0.25">
      <c r="B10" s="92" t="s">
        <v>5441</v>
      </c>
      <c r="C10" s="51"/>
      <c r="D10" s="92" t="s">
        <v>5446</v>
      </c>
      <c r="E10" s="51"/>
      <c r="F10" s="92" t="s">
        <v>5447</v>
      </c>
      <c r="G10" s="51"/>
      <c r="H10" s="92" t="s">
        <v>5391</v>
      </c>
    </row>
    <row r="11" spans="1:28" s="31" customFormat="1" ht="20.100000000000001" customHeight="1" x14ac:dyDescent="0.25">
      <c r="B11" s="81"/>
      <c r="C11" s="51"/>
      <c r="D11" s="81"/>
      <c r="E11" s="51"/>
      <c r="F11" s="81"/>
      <c r="G11" s="51"/>
      <c r="H11" s="93"/>
    </row>
    <row r="12" spans="1:28" ht="19.5" customHeight="1" x14ac:dyDescent="0.2"/>
    <row r="13" spans="1:28" ht="15" customHeight="1" x14ac:dyDescent="0.2">
      <c r="H13" s="132" t="str">
        <f>HYPERLINK("#"&amp;ATTR_APP_TAB_TARGET&amp;"!TARGET_TOP","Return to Application")</f>
        <v>Return to Application</v>
      </c>
    </row>
    <row r="14" spans="1:28" ht="15" customHeight="1" x14ac:dyDescent="0.2">
      <c r="H14" s="105"/>
    </row>
    <row r="15" spans="1:28" ht="14.25" x14ac:dyDescent="0.2"/>
    <row r="17" ht="15" hidden="1" customHeight="1" x14ac:dyDescent="0.2"/>
    <row r="18" ht="15" hidden="1" customHeight="1" x14ac:dyDescent="0.2"/>
    <row r="19" ht="15" hidden="1" customHeight="1" x14ac:dyDescent="0.2"/>
    <row r="20" ht="15" hidden="1" customHeight="1" x14ac:dyDescent="0.2"/>
    <row r="21" ht="15" hidden="1" customHeight="1" x14ac:dyDescent="0.2"/>
  </sheetData>
  <sheetProtection algorithmName="SHA-512" hashValue="X3vZ7dMGDPLwaCOdyTnCnlQLhkhR0M2G08pKPDsBWWtzqIwaOK+Oe5uiai6CD5uAdQ+humO/6//e/npBtVZaMg==" saltValue="gGSDO9K+CWMDdHlTwn57sg==" spinCount="100000" sheet="1" objects="1" scenarios="1"/>
  <mergeCells count="3">
    <mergeCell ref="B5:H5"/>
    <mergeCell ref="B8:H8"/>
    <mergeCell ref="H13:H14"/>
  </mergeCells>
  <pageMargins left="0.7" right="0.7" top="0.75" bottom="0.75" header="0.3" footer="0.3"/>
  <pageSetup scale="5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9D425-424E-4CC7-ABCA-5840914461D5}">
  <sheetPr>
    <tabColor theme="8" tint="0.79998168889431442"/>
    <pageSetUpPr fitToPage="1"/>
  </sheetPr>
  <dimension ref="A1:AC21"/>
  <sheetViews>
    <sheetView showGridLines="0" showRowColHeaders="0" zoomScaleNormal="100" workbookViewId="0">
      <selection activeCell="B11" sqref="B11"/>
    </sheetView>
  </sheetViews>
  <sheetFormatPr defaultColWidth="0" defaultRowHeight="0" customHeight="1" zeroHeight="1" x14ac:dyDescent="0.2"/>
  <cols>
    <col min="1" max="1" width="1.28515625" style="15" customWidth="1"/>
    <col min="2" max="2" width="29.28515625" style="15" customWidth="1"/>
    <col min="3" max="3" width="5.7109375" style="15" customWidth="1"/>
    <col min="4" max="4" width="34.7109375" style="15" customWidth="1"/>
    <col min="5" max="5" width="5.7109375" style="15" customWidth="1"/>
    <col min="6" max="6" width="39.85546875" style="15" customWidth="1"/>
    <col min="7" max="7" width="9.140625" style="15" customWidth="1"/>
    <col min="8" max="8" width="25.5703125" style="15" customWidth="1"/>
    <col min="9" max="9" width="2" style="15" customWidth="1"/>
    <col min="10" max="29" width="0" style="15" hidden="1" customWidth="1"/>
    <col min="30" max="16384" width="9.140625" style="15" hidden="1"/>
  </cols>
  <sheetData>
    <row r="1" spans="1:28" ht="22.7" customHeight="1" x14ac:dyDescent="0.2">
      <c r="A1" s="24"/>
      <c r="B1" s="32" t="str">
        <f>ATTR_PROG_DESCRIPTION&amp;" Application"</f>
        <v xml:space="preserve"> Application</v>
      </c>
      <c r="C1" s="25"/>
      <c r="D1" s="26"/>
      <c r="E1" s="25"/>
      <c r="F1" s="26"/>
      <c r="G1" s="26"/>
      <c r="H1" s="27"/>
      <c r="I1" s="27"/>
      <c r="J1" s="87"/>
      <c r="K1" s="87"/>
      <c r="L1" s="87"/>
      <c r="M1" s="87"/>
      <c r="N1" s="87"/>
      <c r="O1" s="87"/>
      <c r="P1" s="87"/>
      <c r="Q1" s="87"/>
      <c r="R1" s="87"/>
      <c r="S1" s="87"/>
      <c r="T1" s="87"/>
      <c r="U1" s="87"/>
      <c r="V1" s="87"/>
      <c r="W1" s="87"/>
      <c r="X1" s="87"/>
      <c r="Y1" s="87"/>
      <c r="Z1" s="87"/>
      <c r="AA1" s="87"/>
      <c r="AB1" s="87"/>
    </row>
    <row r="2" spans="1:28" ht="8.1" customHeight="1" x14ac:dyDescent="0.2"/>
    <row r="3" spans="1:28" ht="20.100000000000001" customHeight="1" x14ac:dyDescent="0.2">
      <c r="A3" s="28"/>
      <c r="B3" s="33" t="s">
        <v>5444</v>
      </c>
      <c r="C3" s="29"/>
      <c r="D3" s="30"/>
      <c r="E3" s="29"/>
      <c r="F3" s="30"/>
      <c r="G3" s="30"/>
      <c r="H3" s="30"/>
      <c r="I3" s="30"/>
      <c r="J3" s="30"/>
      <c r="K3" s="30"/>
      <c r="L3" s="30"/>
      <c r="M3" s="30"/>
      <c r="N3" s="30"/>
      <c r="O3" s="30"/>
      <c r="P3" s="30"/>
      <c r="Q3" s="30"/>
      <c r="R3" s="30"/>
      <c r="S3" s="30"/>
      <c r="T3" s="30"/>
      <c r="U3" s="30"/>
      <c r="V3" s="30"/>
      <c r="W3" s="30"/>
      <c r="X3" s="30"/>
      <c r="Y3" s="30"/>
      <c r="Z3" s="30"/>
      <c r="AA3" s="30"/>
      <c r="AB3" s="30"/>
    </row>
    <row r="4" spans="1:28" ht="9.75" customHeight="1" x14ac:dyDescent="0.2"/>
    <row r="5" spans="1:28" ht="366.75" customHeight="1" x14ac:dyDescent="0.2">
      <c r="B5" s="130" t="s">
        <v>5568</v>
      </c>
      <c r="C5" s="130"/>
      <c r="D5" s="130"/>
      <c r="E5" s="130"/>
      <c r="F5" s="130"/>
      <c r="G5" s="130"/>
      <c r="H5" s="130"/>
    </row>
    <row r="6" spans="1:28" ht="14.25" x14ac:dyDescent="0.2"/>
    <row r="7" spans="1:28" s="31" customFormat="1" ht="20.100000000000001" customHeight="1" x14ac:dyDescent="0.25">
      <c r="B7" s="92" t="s">
        <v>5445</v>
      </c>
      <c r="C7" s="51"/>
      <c r="D7" s="51"/>
      <c r="E7" s="51"/>
      <c r="F7" s="51"/>
      <c r="G7" s="51"/>
      <c r="H7" s="51"/>
    </row>
    <row r="8" spans="1:28" s="31" customFormat="1" ht="20.100000000000001" customHeight="1" x14ac:dyDescent="0.25">
      <c r="B8" s="131" t="e" cm="1">
        <f t="array" aca="1" ref="B8" ca="1">IF(INDIRECT(ATTR_APP_TAB_TARGET&amp;"!MEMBER_NAME")="","",INDIRECT(ATTR_APP_TAB_TARGET&amp;"!MEMBER_NAME"))</f>
        <v>#REF!</v>
      </c>
      <c r="C8" s="131"/>
      <c r="D8" s="131"/>
      <c r="E8" s="131"/>
      <c r="F8" s="131"/>
      <c r="G8" s="131"/>
      <c r="H8" s="131"/>
    </row>
    <row r="9" spans="1:28" s="31" customFormat="1" ht="20.100000000000001" customHeight="1" x14ac:dyDescent="0.25">
      <c r="B9" s="51"/>
      <c r="C9" s="51"/>
      <c r="D9" s="51"/>
      <c r="E9" s="51"/>
      <c r="F9" s="51"/>
      <c r="G9" s="51"/>
      <c r="H9" s="51"/>
    </row>
    <row r="10" spans="1:28" s="31" customFormat="1" ht="20.100000000000001" customHeight="1" x14ac:dyDescent="0.25">
      <c r="B10" s="92" t="s">
        <v>5441</v>
      </c>
      <c r="C10" s="51"/>
      <c r="D10" s="92" t="s">
        <v>5446</v>
      </c>
      <c r="E10" s="51"/>
      <c r="F10" s="92" t="s">
        <v>5447</v>
      </c>
      <c r="G10" s="51"/>
      <c r="H10" s="92" t="s">
        <v>5391</v>
      </c>
    </row>
    <row r="11" spans="1:28" s="31" customFormat="1" ht="20.100000000000001" customHeight="1" x14ac:dyDescent="0.25">
      <c r="B11" s="81"/>
      <c r="C11" s="51"/>
      <c r="D11" s="81"/>
      <c r="E11" s="51"/>
      <c r="F11" s="81"/>
      <c r="G11" s="51"/>
      <c r="H11" s="93"/>
    </row>
    <row r="12" spans="1:28" ht="19.5" customHeight="1" x14ac:dyDescent="0.2"/>
    <row r="13" spans="1:28" ht="15" customHeight="1" x14ac:dyDescent="0.2">
      <c r="H13" s="132" t="str">
        <f>HYPERLINK("#"&amp;ATTR_APP_TAB_TARGET&amp;"!TARGET_TOP","Return to Application")</f>
        <v>Return to Application</v>
      </c>
    </row>
    <row r="14" spans="1:28" ht="15" customHeight="1" x14ac:dyDescent="0.2">
      <c r="H14" s="105"/>
    </row>
    <row r="15" spans="1:28" ht="14.25" x14ac:dyDescent="0.2"/>
    <row r="17" ht="15" hidden="1" customHeight="1" x14ac:dyDescent="0.2"/>
    <row r="18" ht="15" hidden="1" customHeight="1" x14ac:dyDescent="0.2"/>
    <row r="19" ht="15" hidden="1" customHeight="1" x14ac:dyDescent="0.2"/>
    <row r="20" ht="15" hidden="1" customHeight="1" x14ac:dyDescent="0.2"/>
    <row r="21" ht="15" hidden="1" customHeight="1" x14ac:dyDescent="0.2"/>
  </sheetData>
  <sheetProtection algorithmName="SHA-512" hashValue="9Ij3kx+VpXcfLy/jvkig4bmy87PZy9qu9lhG6K21NvboCvaIrpzBY27U5EHWJnbAjcCPTFfjE5OncBZupCZx6w==" saltValue="NaVVKr/qdrYbbfHa4KfJkQ==" spinCount="100000" sheet="1" objects="1" scenarios="1"/>
  <mergeCells count="3">
    <mergeCell ref="B5:H5"/>
    <mergeCell ref="B8:H8"/>
    <mergeCell ref="H13:H14"/>
  </mergeCells>
  <pageMargins left="0.7" right="0.7" top="0.75" bottom="0.75" header="0.3" footer="0.3"/>
  <pageSetup scale="59" fitToHeight="0"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08787-848B-489B-BE13-CCCA07575F19}">
  <sheetPr codeName="Sheet8">
    <tabColor theme="8" tint="0.79998168889431442"/>
    <pageSetUpPr fitToPage="1"/>
  </sheetPr>
  <dimension ref="A1:AC21"/>
  <sheetViews>
    <sheetView showGridLines="0" showRowColHeaders="0" zoomScaleNormal="100" workbookViewId="0">
      <selection activeCell="B11" sqref="B11"/>
    </sheetView>
  </sheetViews>
  <sheetFormatPr defaultColWidth="0" defaultRowHeight="0" customHeight="1" zeroHeight="1" x14ac:dyDescent="0.2"/>
  <cols>
    <col min="1" max="1" width="1.28515625" style="15" customWidth="1"/>
    <col min="2" max="2" width="29.28515625" style="15" customWidth="1"/>
    <col min="3" max="3" width="5.7109375" style="15" customWidth="1"/>
    <col min="4" max="4" width="34.7109375" style="15" customWidth="1"/>
    <col min="5" max="5" width="5.7109375" style="15" customWidth="1"/>
    <col min="6" max="6" width="39.85546875" style="15" customWidth="1"/>
    <col min="7" max="7" width="9.140625" style="15" customWidth="1"/>
    <col min="8" max="8" width="25.5703125" style="15" customWidth="1"/>
    <col min="9" max="9" width="2" style="15" customWidth="1"/>
    <col min="10" max="29" width="0" style="15" hidden="1" customWidth="1"/>
    <col min="30" max="16384" width="9.140625" style="15" hidden="1"/>
  </cols>
  <sheetData>
    <row r="1" spans="1:28" ht="22.7" customHeight="1" x14ac:dyDescent="0.2">
      <c r="A1" s="24"/>
      <c r="B1" s="32" t="str">
        <f>ATTR_PROG_DESCRIPTION&amp;" Application"</f>
        <v xml:space="preserve"> Application</v>
      </c>
      <c r="C1" s="25"/>
      <c r="D1" s="26"/>
      <c r="E1" s="25"/>
      <c r="F1" s="26"/>
      <c r="G1" s="26"/>
      <c r="H1" s="27"/>
      <c r="I1" s="27"/>
      <c r="J1" s="87"/>
      <c r="K1" s="87"/>
      <c r="L1" s="87"/>
      <c r="M1" s="87"/>
      <c r="N1" s="87"/>
      <c r="O1" s="87"/>
      <c r="P1" s="87"/>
      <c r="Q1" s="87"/>
      <c r="R1" s="87"/>
      <c r="S1" s="87"/>
      <c r="T1" s="87"/>
      <c r="U1" s="87"/>
      <c r="V1" s="87"/>
      <c r="W1" s="87"/>
      <c r="X1" s="87"/>
      <c r="Y1" s="87"/>
      <c r="Z1" s="87"/>
      <c r="AA1" s="87"/>
      <c r="AB1" s="87"/>
    </row>
    <row r="2" spans="1:28" ht="8.1" customHeight="1" x14ac:dyDescent="0.2"/>
    <row r="3" spans="1:28" ht="20.100000000000001" customHeight="1" x14ac:dyDescent="0.2">
      <c r="A3" s="28"/>
      <c r="B3" s="33" t="s">
        <v>5444</v>
      </c>
      <c r="C3" s="29"/>
      <c r="D3" s="30"/>
      <c r="E3" s="29"/>
      <c r="F3" s="30"/>
      <c r="G3" s="30"/>
      <c r="H3" s="30"/>
      <c r="I3" s="30"/>
      <c r="J3" s="30"/>
      <c r="K3" s="30"/>
      <c r="L3" s="30"/>
      <c r="M3" s="30"/>
      <c r="N3" s="30"/>
      <c r="O3" s="30"/>
      <c r="P3" s="30"/>
      <c r="Q3" s="30"/>
      <c r="R3" s="30"/>
      <c r="S3" s="30"/>
      <c r="T3" s="30"/>
      <c r="U3" s="30"/>
      <c r="V3" s="30"/>
      <c r="W3" s="30"/>
      <c r="X3" s="30"/>
      <c r="Y3" s="30"/>
      <c r="Z3" s="30"/>
      <c r="AA3" s="30"/>
      <c r="AB3" s="30"/>
    </row>
    <row r="4" spans="1:28" ht="9.75" customHeight="1" x14ac:dyDescent="0.2"/>
    <row r="5" spans="1:28" ht="322.5" customHeight="1" x14ac:dyDescent="0.2">
      <c r="B5" s="130" t="s">
        <v>5569</v>
      </c>
      <c r="C5" s="130"/>
      <c r="D5" s="130"/>
      <c r="E5" s="130"/>
      <c r="F5" s="130"/>
      <c r="G5" s="130"/>
      <c r="H5" s="130"/>
    </row>
    <row r="6" spans="1:28" ht="14.25" x14ac:dyDescent="0.2"/>
    <row r="7" spans="1:28" s="31" customFormat="1" ht="20.100000000000001" customHeight="1" x14ac:dyDescent="0.25">
      <c r="B7" s="92" t="s">
        <v>5445</v>
      </c>
      <c r="C7" s="51"/>
      <c r="D7" s="51"/>
      <c r="E7" s="51"/>
      <c r="F7" s="51"/>
      <c r="G7" s="51"/>
      <c r="H7" s="51"/>
    </row>
    <row r="8" spans="1:28" s="31" customFormat="1" ht="20.100000000000001" customHeight="1" x14ac:dyDescent="0.25">
      <c r="B8" s="131" t="e" cm="1">
        <f t="array" aca="1" ref="B8" ca="1">IF(INDIRECT(ATTR_APP_TAB_TARGET&amp;"!MEMBER_NAME")="","",INDIRECT(ATTR_APP_TAB_TARGET&amp;"!MEMBER_NAME"))</f>
        <v>#REF!</v>
      </c>
      <c r="C8" s="131"/>
      <c r="D8" s="131"/>
      <c r="E8" s="131"/>
      <c r="F8" s="131"/>
      <c r="G8" s="131"/>
      <c r="H8" s="131"/>
    </row>
    <row r="9" spans="1:28" s="31" customFormat="1" ht="20.100000000000001" customHeight="1" x14ac:dyDescent="0.25">
      <c r="B9" s="51"/>
      <c r="C9" s="51"/>
      <c r="D9" s="51"/>
      <c r="E9" s="51"/>
      <c r="F9" s="51"/>
      <c r="G9" s="51"/>
      <c r="H9" s="51"/>
    </row>
    <row r="10" spans="1:28" s="31" customFormat="1" ht="20.100000000000001" customHeight="1" x14ac:dyDescent="0.25">
      <c r="B10" s="92" t="s">
        <v>5441</v>
      </c>
      <c r="C10" s="51"/>
      <c r="D10" s="92" t="s">
        <v>5446</v>
      </c>
      <c r="E10" s="51"/>
      <c r="F10" s="92" t="s">
        <v>5447</v>
      </c>
      <c r="G10" s="51"/>
      <c r="H10" s="92" t="s">
        <v>5391</v>
      </c>
    </row>
    <row r="11" spans="1:28" s="31" customFormat="1" ht="20.100000000000001" customHeight="1" x14ac:dyDescent="0.25">
      <c r="B11" s="81"/>
      <c r="C11" s="51"/>
      <c r="D11" s="81"/>
      <c r="E11" s="51"/>
      <c r="F11" s="81"/>
      <c r="G11" s="51"/>
      <c r="H11" s="93"/>
    </row>
    <row r="12" spans="1:28" ht="19.5" customHeight="1" x14ac:dyDescent="0.2"/>
    <row r="13" spans="1:28" ht="15" customHeight="1" x14ac:dyDescent="0.2">
      <c r="H13" s="132" t="str">
        <f>HYPERLINK("#"&amp;ATTR_APP_TAB_TARGET&amp;"!TARGET_TOP","Return to Application")</f>
        <v>Return to Application</v>
      </c>
    </row>
    <row r="14" spans="1:28" ht="15" customHeight="1" x14ac:dyDescent="0.2">
      <c r="H14" s="105"/>
    </row>
    <row r="15" spans="1:28" ht="14.25" x14ac:dyDescent="0.2"/>
    <row r="17" ht="15" hidden="1" customHeight="1" x14ac:dyDescent="0.2"/>
    <row r="18" ht="15" hidden="1" customHeight="1" x14ac:dyDescent="0.2"/>
    <row r="19" ht="15" hidden="1" customHeight="1" x14ac:dyDescent="0.2"/>
    <row r="20" ht="15" hidden="1" customHeight="1" x14ac:dyDescent="0.2"/>
    <row r="21" ht="15" hidden="1" customHeight="1" x14ac:dyDescent="0.2"/>
  </sheetData>
  <sheetProtection algorithmName="SHA-512" hashValue="mGOTpq0I/FjO/1NbTEEBG3ANoKJvg7ul9gstNJryQ2wKzQTwmNvtLzzNMHbhcI//pRnYhJ6cM7mDq0g2UWXEZw==" saltValue="p0gJXG+hJWW6Q6lL31zESA==" spinCount="100000" sheet="1" objects="1" scenarios="1"/>
  <mergeCells count="3">
    <mergeCell ref="B5:H5"/>
    <mergeCell ref="B8:H8"/>
    <mergeCell ref="H13:H14"/>
  </mergeCells>
  <pageMargins left="0.7" right="0.7" top="0.75" bottom="0.75" header="0.3" footer="0.3"/>
  <pageSetup scale="59" fitToHeight="0"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D5482-52D8-4A99-96C9-4BCDA3E96862}">
  <sheetPr codeName="Sheet6">
    <tabColor theme="8" tint="0.79998168889431442"/>
    <pageSetUpPr fitToPage="1"/>
  </sheetPr>
  <dimension ref="A1:AC27"/>
  <sheetViews>
    <sheetView showGridLines="0" showRowColHeaders="0" zoomScaleNormal="100" workbookViewId="0">
      <selection activeCell="B11" sqref="B11"/>
    </sheetView>
  </sheetViews>
  <sheetFormatPr defaultColWidth="0" defaultRowHeight="0" customHeight="1" zeroHeight="1" x14ac:dyDescent="0.2"/>
  <cols>
    <col min="1" max="1" width="1.28515625" style="45" customWidth="1"/>
    <col min="2" max="2" width="29.28515625" style="45" customWidth="1"/>
    <col min="3" max="3" width="5.7109375" style="45" customWidth="1"/>
    <col min="4" max="4" width="34.7109375" style="45" customWidth="1"/>
    <col min="5" max="5" width="5.7109375" style="45" customWidth="1"/>
    <col min="6" max="6" width="39.85546875" style="45" customWidth="1"/>
    <col min="7" max="7" width="9.140625" style="45" customWidth="1"/>
    <col min="8" max="8" width="25.5703125" style="45" customWidth="1"/>
    <col min="9" max="9" width="2" style="45" customWidth="1"/>
    <col min="10" max="29" width="0" style="45" hidden="1" customWidth="1"/>
    <col min="30" max="16384" width="9.140625" style="45" hidden="1"/>
  </cols>
  <sheetData>
    <row r="1" spans="1:28" ht="22.7" customHeight="1" x14ac:dyDescent="0.2">
      <c r="A1" s="88"/>
      <c r="B1" s="32" t="str">
        <f>ATTR_PROG_DESCRIPTION&amp;" Application"</f>
        <v xml:space="preserve"> Application</v>
      </c>
      <c r="C1" s="89"/>
      <c r="D1" s="90"/>
      <c r="E1" s="89"/>
      <c r="F1" s="90"/>
      <c r="G1" s="90"/>
      <c r="H1" s="90"/>
      <c r="I1" s="90"/>
      <c r="J1" s="91"/>
      <c r="K1" s="91"/>
      <c r="L1" s="91"/>
      <c r="M1" s="91"/>
      <c r="N1" s="91"/>
      <c r="O1" s="91"/>
      <c r="P1" s="91"/>
      <c r="Q1" s="91"/>
      <c r="R1" s="91"/>
      <c r="S1" s="91"/>
      <c r="T1" s="91"/>
      <c r="U1" s="91"/>
      <c r="V1" s="91"/>
      <c r="W1" s="91"/>
      <c r="X1" s="91"/>
      <c r="Y1" s="91"/>
      <c r="Z1" s="91"/>
      <c r="AA1" s="91"/>
      <c r="AB1" s="91"/>
    </row>
    <row r="2" spans="1:28" ht="8.1" customHeight="1" x14ac:dyDescent="0.2"/>
    <row r="3" spans="1:28" ht="20.100000000000001" customHeight="1" x14ac:dyDescent="0.2">
      <c r="A3" s="41"/>
      <c r="B3" s="33" t="s">
        <v>5444</v>
      </c>
      <c r="C3" s="42"/>
      <c r="D3" s="44"/>
      <c r="E3" s="42"/>
      <c r="F3" s="44"/>
      <c r="G3" s="44"/>
      <c r="H3" s="44"/>
      <c r="I3" s="44"/>
      <c r="J3" s="44"/>
      <c r="K3" s="44"/>
      <c r="L3" s="44"/>
      <c r="M3" s="44"/>
      <c r="N3" s="44"/>
      <c r="O3" s="44"/>
      <c r="P3" s="44"/>
      <c r="Q3" s="44"/>
      <c r="R3" s="44"/>
      <c r="S3" s="44"/>
      <c r="T3" s="44"/>
      <c r="U3" s="44"/>
      <c r="V3" s="44"/>
      <c r="W3" s="44"/>
      <c r="X3" s="44"/>
      <c r="Y3" s="44"/>
      <c r="Z3" s="44"/>
      <c r="AA3" s="44"/>
      <c r="AB3" s="44"/>
    </row>
    <row r="4" spans="1:28" ht="9.75" customHeight="1" x14ac:dyDescent="0.2"/>
    <row r="5" spans="1:28" ht="339.75" customHeight="1" x14ac:dyDescent="0.2">
      <c r="B5" s="130" t="s">
        <v>5570</v>
      </c>
      <c r="C5" s="130"/>
      <c r="D5" s="130"/>
      <c r="E5" s="130"/>
      <c r="F5" s="130"/>
      <c r="G5" s="130"/>
      <c r="H5" s="130"/>
    </row>
    <row r="6" spans="1:28" ht="12.75" x14ac:dyDescent="0.2"/>
    <row r="7" spans="1:28" s="51" customFormat="1" ht="20.100000000000001" customHeight="1" x14ac:dyDescent="0.25">
      <c r="B7" s="92" t="s">
        <v>5445</v>
      </c>
    </row>
    <row r="8" spans="1:28" s="51" customFormat="1" ht="20.100000000000001" customHeight="1" x14ac:dyDescent="0.25">
      <c r="B8" s="131" t="e" cm="1">
        <f t="array" aca="1" ref="B8" ca="1">IF(INDIRECT(ATTR_APP_TAB_TARGET&amp;"!MEMBER_NAME")="","",INDIRECT(ATTR_APP_TAB_TARGET&amp;"!MEMBER_NAME"))</f>
        <v>#REF!</v>
      </c>
      <c r="C8" s="131"/>
      <c r="D8" s="131"/>
      <c r="E8" s="131"/>
      <c r="F8" s="131"/>
      <c r="G8" s="131"/>
      <c r="H8" s="131"/>
    </row>
    <row r="9" spans="1:28" s="51" customFormat="1" ht="20.100000000000001" customHeight="1" x14ac:dyDescent="0.25"/>
    <row r="10" spans="1:28" s="51" customFormat="1" ht="20.100000000000001" customHeight="1" x14ac:dyDescent="0.25">
      <c r="B10" s="92" t="s">
        <v>5441</v>
      </c>
      <c r="D10" s="92" t="s">
        <v>5446</v>
      </c>
      <c r="F10" s="92" t="s">
        <v>5447</v>
      </c>
      <c r="H10" s="92" t="s">
        <v>5391</v>
      </c>
    </row>
    <row r="11" spans="1:28" s="51" customFormat="1" ht="20.100000000000001" customHeight="1" x14ac:dyDescent="0.25">
      <c r="B11" s="81"/>
      <c r="D11" s="81"/>
      <c r="F11" s="81"/>
      <c r="H11" s="93"/>
    </row>
    <row r="12" spans="1:28" s="50" customFormat="1" ht="19.5" customHeight="1" x14ac:dyDescent="0.2"/>
    <row r="13" spans="1:28" s="50" customFormat="1" ht="15" customHeight="1" x14ac:dyDescent="0.2">
      <c r="H13" s="133" t="str">
        <f>HYPERLINK("#"&amp;ATTR_APP_TAB_TARGET&amp;"!TARGET_TOP","Return to Application")</f>
        <v>Return to Application</v>
      </c>
    </row>
    <row r="14" spans="1:28" s="50" customFormat="1" ht="15" customHeight="1" x14ac:dyDescent="0.2">
      <c r="H14" s="133"/>
    </row>
    <row r="15" spans="1:28" ht="12.75" x14ac:dyDescent="0.2"/>
    <row r="17" ht="15" hidden="1" customHeight="1" x14ac:dyDescent="0.2"/>
    <row r="18" ht="15" hidden="1" customHeight="1" x14ac:dyDescent="0.2"/>
    <row r="19" ht="15" hidden="1" customHeight="1" x14ac:dyDescent="0.2"/>
    <row r="20" ht="15" hidden="1" customHeight="1" x14ac:dyDescent="0.2"/>
    <row r="21" ht="15" hidden="1" customHeight="1" x14ac:dyDescent="0.2"/>
    <row r="22" ht="15" hidden="1" customHeight="1" x14ac:dyDescent="0.2"/>
    <row r="23" ht="15" hidden="1" customHeight="1" x14ac:dyDescent="0.2"/>
    <row r="24" ht="15" hidden="1" customHeight="1" x14ac:dyDescent="0.2"/>
    <row r="25" ht="15" hidden="1" customHeight="1" x14ac:dyDescent="0.2"/>
    <row r="26" ht="15" hidden="1" customHeight="1" x14ac:dyDescent="0.2"/>
    <row r="27" ht="15" hidden="1" customHeight="1" x14ac:dyDescent="0.2"/>
  </sheetData>
  <sheetProtection algorithmName="SHA-512" hashValue="VNXhtHXH4sPcbjaXfELRh+I6nCoFiFJPcJnsorTfazONfQhZOdGXl07BJqHBF6LQlZeGaTuXjXb0ZhPCNx18XQ==" saltValue="v5v++URRe3iQo6I6od33ow==" spinCount="100000" sheet="1" objects="1" scenarios="1"/>
  <mergeCells count="3">
    <mergeCell ref="B5:H5"/>
    <mergeCell ref="B8:H8"/>
    <mergeCell ref="H13:H14"/>
  </mergeCells>
  <pageMargins left="0.7" right="0.7" top="0.75" bottom="0.75" header="0.3" footer="0.3"/>
  <pageSetup scale="59" fitToHeight="0"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6">
    <tabColor theme="7"/>
  </sheetPr>
  <dimension ref="A1:Z3262"/>
  <sheetViews>
    <sheetView workbookViewId="0">
      <pane ySplit="2" topLeftCell="A3" activePane="bottomLeft" state="frozen"/>
      <selection pane="bottomLeft"/>
    </sheetView>
  </sheetViews>
  <sheetFormatPr defaultRowHeight="15" x14ac:dyDescent="0.25"/>
  <cols>
    <col min="1" max="1" width="18.5703125" customWidth="1"/>
    <col min="2" max="2" width="32.140625" customWidth="1"/>
    <col min="3" max="3" width="46.5703125" customWidth="1"/>
    <col min="4" max="4" width="30.42578125" customWidth="1"/>
    <col min="5" max="5" width="4.7109375" customWidth="1"/>
    <col min="6" max="6" width="28.7109375" customWidth="1"/>
    <col min="7" max="8" width="19" customWidth="1"/>
    <col min="9" max="9" width="4.7109375" customWidth="1"/>
    <col min="10" max="10" width="40" bestFit="1" customWidth="1"/>
    <col min="11" max="11" width="24.42578125" bestFit="1" customWidth="1"/>
    <col min="12" max="12" width="4.7109375" customWidth="1"/>
    <col min="13" max="13" width="17" customWidth="1"/>
    <col min="14" max="14" width="14.5703125" customWidth="1"/>
    <col min="15" max="15" width="22.7109375" customWidth="1"/>
    <col min="16" max="16" width="4.7109375" customWidth="1"/>
    <col min="17" max="17" width="42.28515625" bestFit="1" customWidth="1"/>
    <col min="18" max="18" width="4.7109375" customWidth="1"/>
    <col min="19" max="19" width="47.140625" bestFit="1" customWidth="1"/>
    <col min="20" max="20" width="4.7109375" customWidth="1"/>
    <col min="21" max="21" width="37.140625" customWidth="1"/>
    <col min="22" max="22" width="53.5703125" customWidth="1"/>
    <col min="23" max="23" width="4.7109375" customWidth="1"/>
    <col min="24" max="24" width="28.42578125" bestFit="1" customWidth="1"/>
    <col min="25" max="25" width="4.7109375" customWidth="1"/>
    <col min="26" max="26" width="31" bestFit="1" customWidth="1"/>
    <col min="27" max="27" width="4.7109375" customWidth="1"/>
  </cols>
  <sheetData>
    <row r="1" spans="1:26" x14ac:dyDescent="0.25">
      <c r="A1" s="1" t="s">
        <v>3</v>
      </c>
      <c r="F1" s="1" t="s">
        <v>15</v>
      </c>
      <c r="J1" s="1" t="s">
        <v>5367</v>
      </c>
      <c r="M1" s="1" t="s">
        <v>130</v>
      </c>
      <c r="Q1" s="1" t="s">
        <v>5369</v>
      </c>
      <c r="S1" s="1" t="s">
        <v>5465</v>
      </c>
      <c r="U1" s="1" t="s">
        <v>5374</v>
      </c>
      <c r="X1" s="1" t="s">
        <v>5376</v>
      </c>
      <c r="Z1" s="1" t="s">
        <v>5380</v>
      </c>
    </row>
    <row r="2" spans="1:26" x14ac:dyDescent="0.25">
      <c r="A2" t="s">
        <v>0</v>
      </c>
      <c r="B2" t="s">
        <v>2</v>
      </c>
      <c r="C2" t="s">
        <v>1</v>
      </c>
      <c r="D2" t="s">
        <v>5526</v>
      </c>
      <c r="F2" t="s">
        <v>16</v>
      </c>
      <c r="G2" t="s">
        <v>9</v>
      </c>
      <c r="H2" t="s">
        <v>5450</v>
      </c>
      <c r="J2" t="s">
        <v>17</v>
      </c>
      <c r="K2" t="s">
        <v>71</v>
      </c>
      <c r="M2" t="s">
        <v>34</v>
      </c>
      <c r="N2" t="s">
        <v>17</v>
      </c>
      <c r="O2" t="s">
        <v>132</v>
      </c>
      <c r="Q2" t="s">
        <v>5368</v>
      </c>
      <c r="S2" t="s">
        <v>5466</v>
      </c>
      <c r="U2" t="s">
        <v>0</v>
      </c>
      <c r="V2" t="s">
        <v>5375</v>
      </c>
      <c r="X2" t="s">
        <v>5377</v>
      </c>
      <c r="Z2" t="s">
        <v>5381</v>
      </c>
    </row>
    <row r="3" spans="1:26" x14ac:dyDescent="0.25">
      <c r="A3" t="s">
        <v>5454</v>
      </c>
      <c r="B3" t="s">
        <v>5454</v>
      </c>
      <c r="C3" t="s">
        <v>5461</v>
      </c>
      <c r="D3" t="s">
        <v>5522</v>
      </c>
      <c r="F3" t="s">
        <v>5457</v>
      </c>
      <c r="G3" t="s">
        <v>5462</v>
      </c>
      <c r="H3" t="s">
        <v>5463</v>
      </c>
      <c r="J3" t="s">
        <v>23</v>
      </c>
      <c r="K3" t="s">
        <v>80</v>
      </c>
      <c r="M3" t="s">
        <v>134</v>
      </c>
      <c r="N3" t="s">
        <v>22</v>
      </c>
      <c r="O3" t="s">
        <v>133</v>
      </c>
      <c r="Q3" t="s">
        <v>131</v>
      </c>
      <c r="S3" t="s">
        <v>5467</v>
      </c>
      <c r="U3" t="s">
        <v>5457</v>
      </c>
      <c r="V3" t="s">
        <v>5496</v>
      </c>
      <c r="X3" t="s">
        <v>5378</v>
      </c>
      <c r="Z3" t="s">
        <v>5378</v>
      </c>
    </row>
    <row r="4" spans="1:26" x14ac:dyDescent="0.25">
      <c r="A4" t="s">
        <v>5515</v>
      </c>
      <c r="B4" t="s">
        <v>5515</v>
      </c>
      <c r="C4" t="s">
        <v>5516</v>
      </c>
      <c r="D4" t="s">
        <v>5523</v>
      </c>
      <c r="F4" t="s">
        <v>5515</v>
      </c>
      <c r="G4" t="s">
        <v>5462</v>
      </c>
      <c r="H4" t="s">
        <v>5517</v>
      </c>
      <c r="J4" t="s">
        <v>22</v>
      </c>
      <c r="K4" t="s">
        <v>81</v>
      </c>
      <c r="M4" t="s">
        <v>136</v>
      </c>
      <c r="N4" t="s">
        <v>22</v>
      </c>
      <c r="O4" t="s">
        <v>135</v>
      </c>
      <c r="S4" t="s">
        <v>5468</v>
      </c>
      <c r="U4" t="s">
        <v>5457</v>
      </c>
      <c r="V4" t="s">
        <v>5494</v>
      </c>
      <c r="X4" t="s">
        <v>5379</v>
      </c>
      <c r="Z4" t="s">
        <v>5379</v>
      </c>
    </row>
    <row r="5" spans="1:26" x14ac:dyDescent="0.25">
      <c r="A5" t="s">
        <v>5512</v>
      </c>
      <c r="B5" t="s">
        <v>5512</v>
      </c>
      <c r="C5" t="s">
        <v>5511</v>
      </c>
      <c r="D5" t="s">
        <v>5524</v>
      </c>
      <c r="F5" t="s">
        <v>5458</v>
      </c>
      <c r="G5" t="s">
        <v>5462</v>
      </c>
      <c r="H5" t="s">
        <v>5464</v>
      </c>
      <c r="J5" t="s">
        <v>25</v>
      </c>
      <c r="K5" t="s">
        <v>82</v>
      </c>
      <c r="M5" t="s">
        <v>138</v>
      </c>
      <c r="N5" t="s">
        <v>22</v>
      </c>
      <c r="O5" t="s">
        <v>137</v>
      </c>
      <c r="U5" t="s">
        <v>5457</v>
      </c>
      <c r="V5" t="s">
        <v>5497</v>
      </c>
      <c r="Z5" t="s">
        <v>5382</v>
      </c>
    </row>
    <row r="6" spans="1:26" x14ac:dyDescent="0.25">
      <c r="A6" t="s">
        <v>5458</v>
      </c>
      <c r="B6" t="s">
        <v>5458</v>
      </c>
      <c r="C6" t="s">
        <v>5460</v>
      </c>
      <c r="D6" t="s">
        <v>5523</v>
      </c>
      <c r="F6" t="s">
        <v>5454</v>
      </c>
      <c r="G6" t="s">
        <v>5462</v>
      </c>
      <c r="H6" t="s">
        <v>5455</v>
      </c>
      <c r="J6" t="s">
        <v>24</v>
      </c>
      <c r="K6" t="s">
        <v>83</v>
      </c>
      <c r="M6" t="s">
        <v>140</v>
      </c>
      <c r="N6" t="s">
        <v>22</v>
      </c>
      <c r="O6" t="s">
        <v>139</v>
      </c>
      <c r="U6" t="s">
        <v>5457</v>
      </c>
      <c r="V6" t="s">
        <v>5498</v>
      </c>
    </row>
    <row r="7" spans="1:26" x14ac:dyDescent="0.25">
      <c r="A7" t="s">
        <v>5457</v>
      </c>
      <c r="B7" t="s">
        <v>5457</v>
      </c>
      <c r="C7" t="s">
        <v>5459</v>
      </c>
      <c r="D7" t="s">
        <v>5525</v>
      </c>
      <c r="F7" t="s">
        <v>5512</v>
      </c>
      <c r="G7" t="s">
        <v>5462</v>
      </c>
      <c r="H7" t="s">
        <v>5513</v>
      </c>
      <c r="J7" t="s">
        <v>26</v>
      </c>
      <c r="K7" t="s">
        <v>84</v>
      </c>
      <c r="M7" t="s">
        <v>142</v>
      </c>
      <c r="N7" t="s">
        <v>22</v>
      </c>
      <c r="O7" t="s">
        <v>141</v>
      </c>
      <c r="U7" t="s">
        <v>5457</v>
      </c>
      <c r="V7" t="s">
        <v>5493</v>
      </c>
    </row>
    <row r="8" spans="1:26" x14ac:dyDescent="0.25">
      <c r="J8" t="s">
        <v>27</v>
      </c>
      <c r="K8" t="s">
        <v>85</v>
      </c>
      <c r="M8" t="s">
        <v>144</v>
      </c>
      <c r="N8" t="s">
        <v>22</v>
      </c>
      <c r="O8" t="s">
        <v>143</v>
      </c>
      <c r="U8" t="s">
        <v>5457</v>
      </c>
      <c r="V8" t="s">
        <v>5495</v>
      </c>
    </row>
    <row r="9" spans="1:26" x14ac:dyDescent="0.25">
      <c r="J9" t="s">
        <v>28</v>
      </c>
      <c r="K9" t="s">
        <v>86</v>
      </c>
      <c r="M9" t="s">
        <v>146</v>
      </c>
      <c r="N9" t="s">
        <v>22</v>
      </c>
      <c r="O9" t="s">
        <v>145</v>
      </c>
      <c r="U9" t="s">
        <v>5457</v>
      </c>
      <c r="V9" t="s">
        <v>5373</v>
      </c>
    </row>
    <row r="10" spans="1:26" x14ac:dyDescent="0.25">
      <c r="J10" t="s">
        <v>29</v>
      </c>
      <c r="K10" t="s">
        <v>728</v>
      </c>
      <c r="M10" t="s">
        <v>148</v>
      </c>
      <c r="N10" t="s">
        <v>22</v>
      </c>
      <c r="O10" t="s">
        <v>147</v>
      </c>
      <c r="U10" t="s">
        <v>5515</v>
      </c>
      <c r="V10" t="s">
        <v>5553</v>
      </c>
    </row>
    <row r="11" spans="1:26" x14ac:dyDescent="0.25">
      <c r="J11" t="s">
        <v>30</v>
      </c>
      <c r="K11" t="s">
        <v>87</v>
      </c>
      <c r="M11" t="s">
        <v>150</v>
      </c>
      <c r="N11" t="s">
        <v>22</v>
      </c>
      <c r="O11" t="s">
        <v>149</v>
      </c>
      <c r="U11" t="s">
        <v>5515</v>
      </c>
      <c r="V11" t="s">
        <v>5554</v>
      </c>
    </row>
    <row r="12" spans="1:26" x14ac:dyDescent="0.25">
      <c r="A12" s="2"/>
      <c r="J12" t="s">
        <v>31</v>
      </c>
      <c r="K12" t="s">
        <v>88</v>
      </c>
      <c r="M12" t="s">
        <v>152</v>
      </c>
      <c r="N12" t="s">
        <v>22</v>
      </c>
      <c r="O12" t="s">
        <v>151</v>
      </c>
      <c r="U12" t="s">
        <v>5515</v>
      </c>
      <c r="V12" t="s">
        <v>5555</v>
      </c>
    </row>
    <row r="13" spans="1:26" x14ac:dyDescent="0.25">
      <c r="J13" t="s">
        <v>32</v>
      </c>
      <c r="K13" t="s">
        <v>89</v>
      </c>
      <c r="M13" t="s">
        <v>154</v>
      </c>
      <c r="N13" t="s">
        <v>22</v>
      </c>
      <c r="O13" t="s">
        <v>153</v>
      </c>
      <c r="U13" t="s">
        <v>5515</v>
      </c>
      <c r="V13" t="s">
        <v>5556</v>
      </c>
    </row>
    <row r="14" spans="1:26" x14ac:dyDescent="0.25">
      <c r="J14" t="s">
        <v>33</v>
      </c>
      <c r="K14" t="s">
        <v>90</v>
      </c>
      <c r="M14" t="s">
        <v>156</v>
      </c>
      <c r="N14" t="s">
        <v>22</v>
      </c>
      <c r="O14" t="s">
        <v>155</v>
      </c>
      <c r="U14" t="s">
        <v>5515</v>
      </c>
      <c r="V14" t="s">
        <v>5557</v>
      </c>
    </row>
    <row r="15" spans="1:26" x14ac:dyDescent="0.25">
      <c r="J15" t="s">
        <v>37</v>
      </c>
      <c r="K15" t="s">
        <v>91</v>
      </c>
      <c r="M15" t="s">
        <v>158</v>
      </c>
      <c r="N15" t="s">
        <v>22</v>
      </c>
      <c r="O15" t="s">
        <v>157</v>
      </c>
      <c r="U15" t="s">
        <v>5515</v>
      </c>
      <c r="V15" t="s">
        <v>5373</v>
      </c>
    </row>
    <row r="16" spans="1:26" x14ac:dyDescent="0.25">
      <c r="J16" t="s">
        <v>34</v>
      </c>
      <c r="K16" t="s">
        <v>92</v>
      </c>
      <c r="M16" t="s">
        <v>160</v>
      </c>
      <c r="N16" t="s">
        <v>22</v>
      </c>
      <c r="O16" t="s">
        <v>159</v>
      </c>
      <c r="U16" t="s">
        <v>5458</v>
      </c>
      <c r="V16" t="s">
        <v>5563</v>
      </c>
    </row>
    <row r="17" spans="10:22" x14ac:dyDescent="0.25">
      <c r="J17" t="s">
        <v>35</v>
      </c>
      <c r="K17" t="s">
        <v>93</v>
      </c>
      <c r="M17" t="s">
        <v>162</v>
      </c>
      <c r="N17" t="s">
        <v>22</v>
      </c>
      <c r="O17" t="s">
        <v>161</v>
      </c>
      <c r="U17" t="s">
        <v>5458</v>
      </c>
      <c r="V17" t="s">
        <v>5505</v>
      </c>
    </row>
    <row r="18" spans="10:22" x14ac:dyDescent="0.25">
      <c r="J18" t="s">
        <v>36</v>
      </c>
      <c r="K18" t="s">
        <v>94</v>
      </c>
      <c r="M18" t="s">
        <v>164</v>
      </c>
      <c r="N18" t="s">
        <v>22</v>
      </c>
      <c r="O18" t="s">
        <v>163</v>
      </c>
      <c r="U18" t="s">
        <v>5458</v>
      </c>
      <c r="V18" t="s">
        <v>5564</v>
      </c>
    </row>
    <row r="19" spans="10:22" x14ac:dyDescent="0.25">
      <c r="J19" t="s">
        <v>38</v>
      </c>
      <c r="K19" t="s">
        <v>95</v>
      </c>
      <c r="M19" t="s">
        <v>166</v>
      </c>
      <c r="N19" t="s">
        <v>22</v>
      </c>
      <c r="O19" t="s">
        <v>165</v>
      </c>
      <c r="U19" t="s">
        <v>5458</v>
      </c>
      <c r="V19" t="s">
        <v>5506</v>
      </c>
    </row>
    <row r="20" spans="10:22" x14ac:dyDescent="0.25">
      <c r="J20" t="s">
        <v>39</v>
      </c>
      <c r="K20" t="s">
        <v>96</v>
      </c>
      <c r="M20" t="s">
        <v>168</v>
      </c>
      <c r="N20" t="s">
        <v>22</v>
      </c>
      <c r="O20" t="s">
        <v>167</v>
      </c>
      <c r="U20" t="s">
        <v>5458</v>
      </c>
      <c r="V20" t="s">
        <v>5499</v>
      </c>
    </row>
    <row r="21" spans="10:22" x14ac:dyDescent="0.25">
      <c r="J21" t="s">
        <v>40</v>
      </c>
      <c r="K21" t="s">
        <v>97</v>
      </c>
      <c r="M21" t="s">
        <v>170</v>
      </c>
      <c r="N21" t="s">
        <v>22</v>
      </c>
      <c r="O21" t="s">
        <v>169</v>
      </c>
      <c r="U21" t="s">
        <v>5458</v>
      </c>
      <c r="V21" t="s">
        <v>5501</v>
      </c>
    </row>
    <row r="22" spans="10:22" x14ac:dyDescent="0.25">
      <c r="J22" t="s">
        <v>43</v>
      </c>
      <c r="K22" t="s">
        <v>98</v>
      </c>
      <c r="M22" t="s">
        <v>172</v>
      </c>
      <c r="N22" t="s">
        <v>22</v>
      </c>
      <c r="O22" t="s">
        <v>171</v>
      </c>
      <c r="U22" t="s">
        <v>5458</v>
      </c>
      <c r="V22" t="s">
        <v>5500</v>
      </c>
    </row>
    <row r="23" spans="10:22" x14ac:dyDescent="0.25">
      <c r="J23" t="s">
        <v>42</v>
      </c>
      <c r="K23" t="s">
        <v>99</v>
      </c>
      <c r="M23" t="s">
        <v>174</v>
      </c>
      <c r="N23" t="s">
        <v>22</v>
      </c>
      <c r="O23" t="s">
        <v>173</v>
      </c>
      <c r="U23" t="s">
        <v>5458</v>
      </c>
      <c r="V23" t="s">
        <v>5504</v>
      </c>
    </row>
    <row r="24" spans="10:22" x14ac:dyDescent="0.25">
      <c r="J24" t="s">
        <v>41</v>
      </c>
      <c r="K24" t="s">
        <v>100</v>
      </c>
      <c r="M24" t="s">
        <v>176</v>
      </c>
      <c r="N24" t="s">
        <v>22</v>
      </c>
      <c r="O24" t="s">
        <v>175</v>
      </c>
      <c r="U24" t="s">
        <v>5458</v>
      </c>
      <c r="V24" t="s">
        <v>5503</v>
      </c>
    </row>
    <row r="25" spans="10:22" x14ac:dyDescent="0.25">
      <c r="J25" t="s">
        <v>44</v>
      </c>
      <c r="K25" t="s">
        <v>101</v>
      </c>
      <c r="M25" t="s">
        <v>178</v>
      </c>
      <c r="N25" t="s">
        <v>22</v>
      </c>
      <c r="O25" t="s">
        <v>177</v>
      </c>
      <c r="U25" t="s">
        <v>5458</v>
      </c>
      <c r="V25" t="s">
        <v>5502</v>
      </c>
    </row>
    <row r="26" spans="10:22" x14ac:dyDescent="0.25">
      <c r="J26" t="s">
        <v>45</v>
      </c>
      <c r="K26" t="s">
        <v>102</v>
      </c>
      <c r="M26" t="s">
        <v>180</v>
      </c>
      <c r="N26" t="s">
        <v>22</v>
      </c>
      <c r="O26" t="s">
        <v>179</v>
      </c>
      <c r="U26" t="s">
        <v>5458</v>
      </c>
      <c r="V26" t="s">
        <v>5373</v>
      </c>
    </row>
    <row r="27" spans="10:22" x14ac:dyDescent="0.25">
      <c r="J27" t="s">
        <v>47</v>
      </c>
      <c r="K27" t="s">
        <v>103</v>
      </c>
      <c r="M27" t="s">
        <v>182</v>
      </c>
      <c r="N27" t="s">
        <v>22</v>
      </c>
      <c r="O27" t="s">
        <v>181</v>
      </c>
      <c r="U27" t="s">
        <v>5454</v>
      </c>
      <c r="V27" t="s">
        <v>5518</v>
      </c>
    </row>
    <row r="28" spans="10:22" x14ac:dyDescent="0.25">
      <c r="J28" t="s">
        <v>46</v>
      </c>
      <c r="K28" t="s">
        <v>104</v>
      </c>
      <c r="M28" t="s">
        <v>184</v>
      </c>
      <c r="N28" t="s">
        <v>22</v>
      </c>
      <c r="O28" t="s">
        <v>183</v>
      </c>
      <c r="U28" t="s">
        <v>5454</v>
      </c>
      <c r="V28" t="s">
        <v>5519</v>
      </c>
    </row>
    <row r="29" spans="10:22" x14ac:dyDescent="0.25">
      <c r="J29" t="s">
        <v>48</v>
      </c>
      <c r="K29" t="s">
        <v>105</v>
      </c>
      <c r="M29" t="s">
        <v>186</v>
      </c>
      <c r="N29" t="s">
        <v>22</v>
      </c>
      <c r="O29" t="s">
        <v>185</v>
      </c>
      <c r="U29" t="s">
        <v>5454</v>
      </c>
      <c r="V29" t="s">
        <v>5520</v>
      </c>
    </row>
    <row r="30" spans="10:22" x14ac:dyDescent="0.25">
      <c r="J30" t="s">
        <v>53</v>
      </c>
      <c r="K30" t="s">
        <v>106</v>
      </c>
      <c r="M30" t="s">
        <v>188</v>
      </c>
      <c r="N30" t="s">
        <v>22</v>
      </c>
      <c r="O30" t="s">
        <v>187</v>
      </c>
      <c r="U30" t="s">
        <v>5454</v>
      </c>
      <c r="V30" t="s">
        <v>5492</v>
      </c>
    </row>
    <row r="31" spans="10:22" x14ac:dyDescent="0.25">
      <c r="J31" t="s">
        <v>54</v>
      </c>
      <c r="K31" t="s">
        <v>107</v>
      </c>
      <c r="M31" t="s">
        <v>190</v>
      </c>
      <c r="N31" t="s">
        <v>22</v>
      </c>
      <c r="O31" t="s">
        <v>189</v>
      </c>
      <c r="U31" t="s">
        <v>5454</v>
      </c>
      <c r="V31" t="s">
        <v>5489</v>
      </c>
    </row>
    <row r="32" spans="10:22" x14ac:dyDescent="0.25">
      <c r="J32" t="s">
        <v>49</v>
      </c>
      <c r="K32" t="s">
        <v>108</v>
      </c>
      <c r="M32" t="s">
        <v>192</v>
      </c>
      <c r="N32" t="s">
        <v>22</v>
      </c>
      <c r="O32" t="s">
        <v>191</v>
      </c>
      <c r="U32" t="s">
        <v>5454</v>
      </c>
      <c r="V32" t="s">
        <v>5491</v>
      </c>
    </row>
    <row r="33" spans="10:22" x14ac:dyDescent="0.25">
      <c r="J33" t="s">
        <v>51</v>
      </c>
      <c r="K33" t="s">
        <v>109</v>
      </c>
      <c r="M33" t="s">
        <v>194</v>
      </c>
      <c r="N33" t="s">
        <v>22</v>
      </c>
      <c r="O33" t="s">
        <v>193</v>
      </c>
      <c r="U33" t="s">
        <v>5454</v>
      </c>
      <c r="V33" t="s">
        <v>5488</v>
      </c>
    </row>
    <row r="34" spans="10:22" x14ac:dyDescent="0.25">
      <c r="J34" t="s">
        <v>18</v>
      </c>
      <c r="K34" t="s">
        <v>110</v>
      </c>
      <c r="M34" t="s">
        <v>196</v>
      </c>
      <c r="N34" t="s">
        <v>22</v>
      </c>
      <c r="O34" t="s">
        <v>195</v>
      </c>
      <c r="U34" t="s">
        <v>5454</v>
      </c>
      <c r="V34" t="s">
        <v>5486</v>
      </c>
    </row>
    <row r="35" spans="10:22" x14ac:dyDescent="0.25">
      <c r="J35" t="s">
        <v>52</v>
      </c>
      <c r="K35" t="s">
        <v>111</v>
      </c>
      <c r="M35" t="s">
        <v>198</v>
      </c>
      <c r="N35" t="s">
        <v>22</v>
      </c>
      <c r="O35" t="s">
        <v>197</v>
      </c>
      <c r="U35" t="s">
        <v>5454</v>
      </c>
      <c r="V35" t="s">
        <v>5490</v>
      </c>
    </row>
    <row r="36" spans="10:22" x14ac:dyDescent="0.25">
      <c r="J36" t="s">
        <v>50</v>
      </c>
      <c r="K36" t="s">
        <v>112</v>
      </c>
      <c r="M36" t="s">
        <v>200</v>
      </c>
      <c r="N36" t="s">
        <v>22</v>
      </c>
      <c r="O36" t="s">
        <v>199</v>
      </c>
      <c r="U36" t="s">
        <v>5454</v>
      </c>
      <c r="V36" t="s">
        <v>5487</v>
      </c>
    </row>
    <row r="37" spans="10:22" x14ac:dyDescent="0.25">
      <c r="J37" t="s">
        <v>19</v>
      </c>
      <c r="K37" t="s">
        <v>113</v>
      </c>
      <c r="M37" t="s">
        <v>202</v>
      </c>
      <c r="N37" t="s">
        <v>22</v>
      </c>
      <c r="O37" t="s">
        <v>201</v>
      </c>
      <c r="U37" t="s">
        <v>5454</v>
      </c>
      <c r="V37" t="s">
        <v>5485</v>
      </c>
    </row>
    <row r="38" spans="10:22" x14ac:dyDescent="0.25">
      <c r="J38" t="s">
        <v>55</v>
      </c>
      <c r="K38" t="s">
        <v>114</v>
      </c>
      <c r="M38" t="s">
        <v>204</v>
      </c>
      <c r="N38" t="s">
        <v>22</v>
      </c>
      <c r="O38" t="s">
        <v>203</v>
      </c>
      <c r="U38" t="s">
        <v>5454</v>
      </c>
      <c r="V38" t="s">
        <v>5373</v>
      </c>
    </row>
    <row r="39" spans="10:22" x14ac:dyDescent="0.25">
      <c r="J39" t="s">
        <v>56</v>
      </c>
      <c r="K39" t="s">
        <v>115</v>
      </c>
      <c r="M39" t="s">
        <v>206</v>
      </c>
      <c r="N39" t="s">
        <v>22</v>
      </c>
      <c r="O39" t="s">
        <v>205</v>
      </c>
      <c r="U39" t="s">
        <v>5512</v>
      </c>
      <c r="V39" t="s">
        <v>5558</v>
      </c>
    </row>
    <row r="40" spans="10:22" x14ac:dyDescent="0.25">
      <c r="J40" t="s">
        <v>57</v>
      </c>
      <c r="K40" t="s">
        <v>116</v>
      </c>
      <c r="M40" t="s">
        <v>208</v>
      </c>
      <c r="N40" t="s">
        <v>22</v>
      </c>
      <c r="O40" t="s">
        <v>207</v>
      </c>
      <c r="U40" t="s">
        <v>5512</v>
      </c>
      <c r="V40" t="s">
        <v>5559</v>
      </c>
    </row>
    <row r="41" spans="10:22" x14ac:dyDescent="0.25">
      <c r="J41" t="s">
        <v>58</v>
      </c>
      <c r="K41" t="s">
        <v>117</v>
      </c>
      <c r="M41" t="s">
        <v>210</v>
      </c>
      <c r="N41" t="s">
        <v>22</v>
      </c>
      <c r="O41" t="s">
        <v>209</v>
      </c>
      <c r="U41" t="s">
        <v>5512</v>
      </c>
      <c r="V41" t="s">
        <v>5560</v>
      </c>
    </row>
    <row r="42" spans="10:22" x14ac:dyDescent="0.25">
      <c r="J42" t="s">
        <v>59</v>
      </c>
      <c r="K42" t="s">
        <v>118</v>
      </c>
      <c r="M42" t="s">
        <v>212</v>
      </c>
      <c r="N42" t="s">
        <v>22</v>
      </c>
      <c r="O42" t="s">
        <v>211</v>
      </c>
      <c r="U42" t="s">
        <v>5512</v>
      </c>
      <c r="V42" t="s">
        <v>5514</v>
      </c>
    </row>
    <row r="43" spans="10:22" x14ac:dyDescent="0.25">
      <c r="J43" t="s">
        <v>60</v>
      </c>
      <c r="K43" t="s">
        <v>119</v>
      </c>
      <c r="M43" t="s">
        <v>214</v>
      </c>
      <c r="N43" t="s">
        <v>22</v>
      </c>
      <c r="O43" t="s">
        <v>213</v>
      </c>
      <c r="U43" t="s">
        <v>5512</v>
      </c>
      <c r="V43" t="s">
        <v>5561</v>
      </c>
    </row>
    <row r="44" spans="10:22" x14ac:dyDescent="0.25">
      <c r="J44" t="s">
        <v>61</v>
      </c>
      <c r="K44" t="s">
        <v>120</v>
      </c>
      <c r="M44" t="s">
        <v>216</v>
      </c>
      <c r="N44" t="s">
        <v>22</v>
      </c>
      <c r="O44" t="s">
        <v>215</v>
      </c>
      <c r="U44" t="s">
        <v>5512</v>
      </c>
      <c r="V44" t="s">
        <v>5562</v>
      </c>
    </row>
    <row r="45" spans="10:22" x14ac:dyDescent="0.25">
      <c r="J45" t="s">
        <v>62</v>
      </c>
      <c r="K45" t="s">
        <v>121</v>
      </c>
      <c r="M45" t="s">
        <v>218</v>
      </c>
      <c r="N45" t="s">
        <v>22</v>
      </c>
      <c r="O45" t="s">
        <v>217</v>
      </c>
      <c r="U45" t="s">
        <v>5512</v>
      </c>
      <c r="V45" t="s">
        <v>5373</v>
      </c>
    </row>
    <row r="46" spans="10:22" x14ac:dyDescent="0.25">
      <c r="J46" t="s">
        <v>63</v>
      </c>
      <c r="K46" t="s">
        <v>122</v>
      </c>
      <c r="M46" t="s">
        <v>220</v>
      </c>
      <c r="N46" t="s">
        <v>22</v>
      </c>
      <c r="O46" t="s">
        <v>219</v>
      </c>
    </row>
    <row r="47" spans="10:22" x14ac:dyDescent="0.25">
      <c r="J47" t="s">
        <v>64</v>
      </c>
      <c r="K47" t="s">
        <v>123</v>
      </c>
      <c r="M47" t="s">
        <v>222</v>
      </c>
      <c r="N47" t="s">
        <v>22</v>
      </c>
      <c r="O47" t="s">
        <v>221</v>
      </c>
    </row>
    <row r="48" spans="10:22" x14ac:dyDescent="0.25">
      <c r="J48" t="s">
        <v>66</v>
      </c>
      <c r="K48" t="s">
        <v>124</v>
      </c>
      <c r="M48" t="s">
        <v>224</v>
      </c>
      <c r="N48" t="s">
        <v>22</v>
      </c>
      <c r="O48" t="s">
        <v>223</v>
      </c>
    </row>
    <row r="49" spans="10:15" x14ac:dyDescent="0.25">
      <c r="J49" t="s">
        <v>65</v>
      </c>
      <c r="K49" t="s">
        <v>125</v>
      </c>
      <c r="M49" t="s">
        <v>226</v>
      </c>
      <c r="N49" t="s">
        <v>22</v>
      </c>
      <c r="O49" t="s">
        <v>225</v>
      </c>
    </row>
    <row r="50" spans="10:15" x14ac:dyDescent="0.25">
      <c r="J50" t="s">
        <v>67</v>
      </c>
      <c r="K50" t="s">
        <v>126</v>
      </c>
      <c r="M50" t="s">
        <v>228</v>
      </c>
      <c r="N50" t="s">
        <v>22</v>
      </c>
      <c r="O50" t="s">
        <v>227</v>
      </c>
    </row>
    <row r="51" spans="10:15" x14ac:dyDescent="0.25">
      <c r="J51" t="s">
        <v>69</v>
      </c>
      <c r="K51" t="s">
        <v>127</v>
      </c>
      <c r="M51" t="s">
        <v>230</v>
      </c>
      <c r="N51" t="s">
        <v>22</v>
      </c>
      <c r="O51" t="s">
        <v>229</v>
      </c>
    </row>
    <row r="52" spans="10:15" x14ac:dyDescent="0.25">
      <c r="J52" t="s">
        <v>68</v>
      </c>
      <c r="K52" t="s">
        <v>128</v>
      </c>
      <c r="M52" t="s">
        <v>232</v>
      </c>
      <c r="N52" t="s">
        <v>22</v>
      </c>
      <c r="O52" t="s">
        <v>231</v>
      </c>
    </row>
    <row r="53" spans="10:15" x14ac:dyDescent="0.25">
      <c r="J53" t="s">
        <v>70</v>
      </c>
      <c r="K53" t="s">
        <v>129</v>
      </c>
      <c r="M53" t="s">
        <v>234</v>
      </c>
      <c r="N53" t="s">
        <v>22</v>
      </c>
      <c r="O53" t="s">
        <v>233</v>
      </c>
    </row>
    <row r="54" spans="10:15" x14ac:dyDescent="0.25">
      <c r="J54" t="s">
        <v>20</v>
      </c>
      <c r="K54" t="s">
        <v>78</v>
      </c>
      <c r="M54" t="s">
        <v>236</v>
      </c>
      <c r="N54" t="s">
        <v>22</v>
      </c>
      <c r="O54" t="s">
        <v>235</v>
      </c>
    </row>
    <row r="55" spans="10:15" x14ac:dyDescent="0.25">
      <c r="J55" t="s">
        <v>21</v>
      </c>
      <c r="K55" t="s">
        <v>79</v>
      </c>
      <c r="M55" t="s">
        <v>238</v>
      </c>
      <c r="N55" t="s">
        <v>22</v>
      </c>
      <c r="O55" t="s">
        <v>237</v>
      </c>
    </row>
    <row r="56" spans="10:15" x14ac:dyDescent="0.25">
      <c r="J56" t="s">
        <v>72</v>
      </c>
      <c r="K56" t="s">
        <v>75</v>
      </c>
      <c r="M56" t="s">
        <v>240</v>
      </c>
      <c r="N56" t="s">
        <v>22</v>
      </c>
      <c r="O56" t="s">
        <v>239</v>
      </c>
    </row>
    <row r="57" spans="10:15" x14ac:dyDescent="0.25">
      <c r="J57" t="s">
        <v>73</v>
      </c>
      <c r="K57" t="s">
        <v>76</v>
      </c>
      <c r="M57" t="s">
        <v>242</v>
      </c>
      <c r="N57" t="s">
        <v>22</v>
      </c>
      <c r="O57" t="s">
        <v>241</v>
      </c>
    </row>
    <row r="58" spans="10:15" x14ac:dyDescent="0.25">
      <c r="J58" t="s">
        <v>74</v>
      </c>
      <c r="K58" t="s">
        <v>77</v>
      </c>
      <c r="M58" t="s">
        <v>244</v>
      </c>
      <c r="N58" t="s">
        <v>22</v>
      </c>
      <c r="O58" t="s">
        <v>243</v>
      </c>
    </row>
    <row r="59" spans="10:15" x14ac:dyDescent="0.25">
      <c r="M59" t="s">
        <v>246</v>
      </c>
      <c r="N59" t="s">
        <v>22</v>
      </c>
      <c r="O59" t="s">
        <v>245</v>
      </c>
    </row>
    <row r="60" spans="10:15" x14ac:dyDescent="0.25">
      <c r="M60" t="s">
        <v>248</v>
      </c>
      <c r="N60" t="s">
        <v>22</v>
      </c>
      <c r="O60" t="s">
        <v>247</v>
      </c>
    </row>
    <row r="61" spans="10:15" x14ac:dyDescent="0.25">
      <c r="M61" t="s">
        <v>250</v>
      </c>
      <c r="N61" t="s">
        <v>22</v>
      </c>
      <c r="O61" t="s">
        <v>249</v>
      </c>
    </row>
    <row r="62" spans="10:15" x14ac:dyDescent="0.25">
      <c r="M62" t="s">
        <v>252</v>
      </c>
      <c r="N62" t="s">
        <v>22</v>
      </c>
      <c r="O62" t="s">
        <v>251</v>
      </c>
    </row>
    <row r="63" spans="10:15" x14ac:dyDescent="0.25">
      <c r="M63" t="s">
        <v>254</v>
      </c>
      <c r="N63" t="s">
        <v>22</v>
      </c>
      <c r="O63" t="s">
        <v>253</v>
      </c>
    </row>
    <row r="64" spans="10:15" x14ac:dyDescent="0.25">
      <c r="M64" t="s">
        <v>256</v>
      </c>
      <c r="N64" t="s">
        <v>22</v>
      </c>
      <c r="O64" t="s">
        <v>255</v>
      </c>
    </row>
    <row r="65" spans="13:15" x14ac:dyDescent="0.25">
      <c r="M65" t="s">
        <v>258</v>
      </c>
      <c r="N65" t="s">
        <v>22</v>
      </c>
      <c r="O65" t="s">
        <v>257</v>
      </c>
    </row>
    <row r="66" spans="13:15" x14ac:dyDescent="0.25">
      <c r="M66" t="s">
        <v>260</v>
      </c>
      <c r="N66" t="s">
        <v>22</v>
      </c>
      <c r="O66" t="s">
        <v>259</v>
      </c>
    </row>
    <row r="67" spans="13:15" x14ac:dyDescent="0.25">
      <c r="M67" t="s">
        <v>261</v>
      </c>
      <c r="N67" t="s">
        <v>22</v>
      </c>
      <c r="O67" t="s">
        <v>126</v>
      </c>
    </row>
    <row r="68" spans="13:15" x14ac:dyDescent="0.25">
      <c r="M68" t="s">
        <v>263</v>
      </c>
      <c r="N68" t="s">
        <v>22</v>
      </c>
      <c r="O68" t="s">
        <v>262</v>
      </c>
    </row>
    <row r="69" spans="13:15" x14ac:dyDescent="0.25">
      <c r="M69" t="s">
        <v>265</v>
      </c>
      <c r="N69" t="s">
        <v>22</v>
      </c>
      <c r="O69" t="s">
        <v>264</v>
      </c>
    </row>
    <row r="70" spans="13:15" x14ac:dyDescent="0.25">
      <c r="M70" t="s">
        <v>267</v>
      </c>
      <c r="N70" t="s">
        <v>23</v>
      </c>
      <c r="O70" t="s">
        <v>266</v>
      </c>
    </row>
    <row r="71" spans="13:15" x14ac:dyDescent="0.25">
      <c r="M71" t="s">
        <v>269</v>
      </c>
      <c r="N71" t="s">
        <v>23</v>
      </c>
      <c r="O71" t="s">
        <v>268</v>
      </c>
    </row>
    <row r="72" spans="13:15" x14ac:dyDescent="0.25">
      <c r="M72" t="s">
        <v>271</v>
      </c>
      <c r="N72" t="s">
        <v>23</v>
      </c>
      <c r="O72" t="s">
        <v>270</v>
      </c>
    </row>
    <row r="73" spans="13:15" x14ac:dyDescent="0.25">
      <c r="M73" t="s">
        <v>273</v>
      </c>
      <c r="N73" t="s">
        <v>23</v>
      </c>
      <c r="O73" t="s">
        <v>272</v>
      </c>
    </row>
    <row r="74" spans="13:15" x14ac:dyDescent="0.25">
      <c r="M74" t="s">
        <v>275</v>
      </c>
      <c r="N74" t="s">
        <v>23</v>
      </c>
      <c r="O74" t="s">
        <v>274</v>
      </c>
    </row>
    <row r="75" spans="13:15" x14ac:dyDescent="0.25">
      <c r="M75" t="s">
        <v>277</v>
      </c>
      <c r="N75" t="s">
        <v>23</v>
      </c>
      <c r="O75" t="s">
        <v>276</v>
      </c>
    </row>
    <row r="76" spans="13:15" x14ac:dyDescent="0.25">
      <c r="M76" t="s">
        <v>279</v>
      </c>
      <c r="N76" t="s">
        <v>23</v>
      </c>
      <c r="O76" t="s">
        <v>278</v>
      </c>
    </row>
    <row r="77" spans="13:15" x14ac:dyDescent="0.25">
      <c r="M77" t="s">
        <v>281</v>
      </c>
      <c r="N77" t="s">
        <v>23</v>
      </c>
      <c r="O77" t="s">
        <v>280</v>
      </c>
    </row>
    <row r="78" spans="13:15" x14ac:dyDescent="0.25">
      <c r="M78" t="s">
        <v>283</v>
      </c>
      <c r="N78" t="s">
        <v>23</v>
      </c>
      <c r="O78" t="s">
        <v>282</v>
      </c>
    </row>
    <row r="79" spans="13:15" x14ac:dyDescent="0.25">
      <c r="M79" t="s">
        <v>285</v>
      </c>
      <c r="N79" t="s">
        <v>23</v>
      </c>
      <c r="O79" t="s">
        <v>284</v>
      </c>
    </row>
    <row r="80" spans="13:15" x14ac:dyDescent="0.25">
      <c r="M80" t="s">
        <v>287</v>
      </c>
      <c r="N80" t="s">
        <v>23</v>
      </c>
      <c r="O80" t="s">
        <v>286</v>
      </c>
    </row>
    <row r="81" spans="13:15" x14ac:dyDescent="0.25">
      <c r="M81" t="s">
        <v>289</v>
      </c>
      <c r="N81" t="s">
        <v>23</v>
      </c>
      <c r="O81" t="s">
        <v>288</v>
      </c>
    </row>
    <row r="82" spans="13:15" x14ac:dyDescent="0.25">
      <c r="M82" t="s">
        <v>291</v>
      </c>
      <c r="N82" t="s">
        <v>23</v>
      </c>
      <c r="O82" t="s">
        <v>290</v>
      </c>
    </row>
    <row r="83" spans="13:15" x14ac:dyDescent="0.25">
      <c r="M83" t="s">
        <v>293</v>
      </c>
      <c r="N83" t="s">
        <v>23</v>
      </c>
      <c r="O83" t="s">
        <v>292</v>
      </c>
    </row>
    <row r="84" spans="13:15" x14ac:dyDescent="0.25">
      <c r="M84" t="s">
        <v>295</v>
      </c>
      <c r="N84" t="s">
        <v>23</v>
      </c>
      <c r="O84" t="s">
        <v>294</v>
      </c>
    </row>
    <row r="85" spans="13:15" x14ac:dyDescent="0.25">
      <c r="M85" t="s">
        <v>297</v>
      </c>
      <c r="N85" t="s">
        <v>23</v>
      </c>
      <c r="O85" t="s">
        <v>296</v>
      </c>
    </row>
    <row r="86" spans="13:15" x14ac:dyDescent="0.25">
      <c r="M86" t="s">
        <v>299</v>
      </c>
      <c r="N86" t="s">
        <v>23</v>
      </c>
      <c r="O86" t="s">
        <v>298</v>
      </c>
    </row>
    <row r="87" spans="13:15" x14ac:dyDescent="0.25">
      <c r="M87" t="s">
        <v>301</v>
      </c>
      <c r="N87" t="s">
        <v>23</v>
      </c>
      <c r="O87" t="s">
        <v>300</v>
      </c>
    </row>
    <row r="88" spans="13:15" x14ac:dyDescent="0.25">
      <c r="M88" t="s">
        <v>303</v>
      </c>
      <c r="N88" t="s">
        <v>23</v>
      </c>
      <c r="O88" t="s">
        <v>302</v>
      </c>
    </row>
    <row r="89" spans="13:15" x14ac:dyDescent="0.25">
      <c r="M89" t="s">
        <v>305</v>
      </c>
      <c r="N89" t="s">
        <v>23</v>
      </c>
      <c r="O89" t="s">
        <v>304</v>
      </c>
    </row>
    <row r="90" spans="13:15" x14ac:dyDescent="0.25">
      <c r="M90" t="s">
        <v>307</v>
      </c>
      <c r="N90" t="s">
        <v>23</v>
      </c>
      <c r="O90" t="s">
        <v>306</v>
      </c>
    </row>
    <row r="91" spans="13:15" x14ac:dyDescent="0.25">
      <c r="M91" t="s">
        <v>309</v>
      </c>
      <c r="N91" t="s">
        <v>23</v>
      </c>
      <c r="O91" t="s">
        <v>308</v>
      </c>
    </row>
    <row r="92" spans="13:15" x14ac:dyDescent="0.25">
      <c r="M92" t="s">
        <v>311</v>
      </c>
      <c r="N92" t="s">
        <v>23</v>
      </c>
      <c r="O92" t="s">
        <v>310</v>
      </c>
    </row>
    <row r="93" spans="13:15" x14ac:dyDescent="0.25">
      <c r="M93" t="s">
        <v>313</v>
      </c>
      <c r="N93" t="s">
        <v>23</v>
      </c>
      <c r="O93" t="s">
        <v>312</v>
      </c>
    </row>
    <row r="94" spans="13:15" x14ac:dyDescent="0.25">
      <c r="M94" t="s">
        <v>315</v>
      </c>
      <c r="N94" t="s">
        <v>23</v>
      </c>
      <c r="O94" t="s">
        <v>314</v>
      </c>
    </row>
    <row r="95" spans="13:15" x14ac:dyDescent="0.25">
      <c r="M95" t="s">
        <v>317</v>
      </c>
      <c r="N95" t="s">
        <v>24</v>
      </c>
      <c r="O95" t="s">
        <v>316</v>
      </c>
    </row>
    <row r="96" spans="13:15" x14ac:dyDescent="0.25">
      <c r="M96" t="s">
        <v>319</v>
      </c>
      <c r="N96" t="s">
        <v>24</v>
      </c>
      <c r="O96" t="s">
        <v>318</v>
      </c>
    </row>
    <row r="97" spans="13:15" x14ac:dyDescent="0.25">
      <c r="M97" t="s">
        <v>321</v>
      </c>
      <c r="N97" t="s">
        <v>24</v>
      </c>
      <c r="O97" t="s">
        <v>320</v>
      </c>
    </row>
    <row r="98" spans="13:15" x14ac:dyDescent="0.25">
      <c r="M98" t="s">
        <v>323</v>
      </c>
      <c r="N98" t="s">
        <v>24</v>
      </c>
      <c r="O98" t="s">
        <v>322</v>
      </c>
    </row>
    <row r="99" spans="13:15" x14ac:dyDescent="0.25">
      <c r="M99" t="s">
        <v>325</v>
      </c>
      <c r="N99" t="s">
        <v>24</v>
      </c>
      <c r="O99" t="s">
        <v>324</v>
      </c>
    </row>
    <row r="100" spans="13:15" x14ac:dyDescent="0.25">
      <c r="M100" t="s">
        <v>327</v>
      </c>
      <c r="N100" t="s">
        <v>24</v>
      </c>
      <c r="O100" t="s">
        <v>326</v>
      </c>
    </row>
    <row r="101" spans="13:15" x14ac:dyDescent="0.25">
      <c r="M101" t="s">
        <v>329</v>
      </c>
      <c r="N101" t="s">
        <v>24</v>
      </c>
      <c r="O101" t="s">
        <v>328</v>
      </c>
    </row>
    <row r="102" spans="13:15" x14ac:dyDescent="0.25">
      <c r="M102" t="s">
        <v>331</v>
      </c>
      <c r="N102" t="s">
        <v>24</v>
      </c>
      <c r="O102" t="s">
        <v>330</v>
      </c>
    </row>
    <row r="103" spans="13:15" x14ac:dyDescent="0.25">
      <c r="M103" t="s">
        <v>333</v>
      </c>
      <c r="N103" t="s">
        <v>24</v>
      </c>
      <c r="O103" t="s">
        <v>332</v>
      </c>
    </row>
    <row r="104" spans="13:15" x14ac:dyDescent="0.25">
      <c r="M104" t="s">
        <v>335</v>
      </c>
      <c r="N104" t="s">
        <v>24</v>
      </c>
      <c r="O104" t="s">
        <v>334</v>
      </c>
    </row>
    <row r="105" spans="13:15" x14ac:dyDescent="0.25">
      <c r="M105" t="s">
        <v>337</v>
      </c>
      <c r="N105" t="s">
        <v>24</v>
      </c>
      <c r="O105" t="s">
        <v>336</v>
      </c>
    </row>
    <row r="106" spans="13:15" x14ac:dyDescent="0.25">
      <c r="M106" t="s">
        <v>339</v>
      </c>
      <c r="N106" t="s">
        <v>24</v>
      </c>
      <c r="O106" t="s">
        <v>338</v>
      </c>
    </row>
    <row r="107" spans="13:15" x14ac:dyDescent="0.25">
      <c r="M107" t="s">
        <v>341</v>
      </c>
      <c r="N107" t="s">
        <v>24</v>
      </c>
      <c r="O107" t="s">
        <v>340</v>
      </c>
    </row>
    <row r="108" spans="13:15" x14ac:dyDescent="0.25">
      <c r="M108" t="s">
        <v>343</v>
      </c>
      <c r="N108" t="s">
        <v>24</v>
      </c>
      <c r="O108" t="s">
        <v>342</v>
      </c>
    </row>
    <row r="109" spans="13:15" x14ac:dyDescent="0.25">
      <c r="M109" t="s">
        <v>345</v>
      </c>
      <c r="N109" t="s">
        <v>24</v>
      </c>
      <c r="O109" t="s">
        <v>344</v>
      </c>
    </row>
    <row r="110" spans="13:15" x14ac:dyDescent="0.25">
      <c r="M110" t="s">
        <v>346</v>
      </c>
      <c r="N110" t="s">
        <v>25</v>
      </c>
      <c r="O110" t="s">
        <v>82</v>
      </c>
    </row>
    <row r="111" spans="13:15" x14ac:dyDescent="0.25">
      <c r="M111" t="s">
        <v>348</v>
      </c>
      <c r="N111" t="s">
        <v>25</v>
      </c>
      <c r="O111" t="s">
        <v>347</v>
      </c>
    </row>
    <row r="112" spans="13:15" x14ac:dyDescent="0.25">
      <c r="M112" t="s">
        <v>350</v>
      </c>
      <c r="N112" t="s">
        <v>25</v>
      </c>
      <c r="O112" t="s">
        <v>349</v>
      </c>
    </row>
    <row r="113" spans="13:15" x14ac:dyDescent="0.25">
      <c r="M113" t="s">
        <v>352</v>
      </c>
      <c r="N113" t="s">
        <v>25</v>
      </c>
      <c r="O113" t="s">
        <v>351</v>
      </c>
    </row>
    <row r="114" spans="13:15" x14ac:dyDescent="0.25">
      <c r="M114" t="s">
        <v>354</v>
      </c>
      <c r="N114" t="s">
        <v>25</v>
      </c>
      <c r="O114" t="s">
        <v>353</v>
      </c>
    </row>
    <row r="115" spans="13:15" x14ac:dyDescent="0.25">
      <c r="M115" t="s">
        <v>356</v>
      </c>
      <c r="N115" t="s">
        <v>25</v>
      </c>
      <c r="O115" t="s">
        <v>355</v>
      </c>
    </row>
    <row r="116" spans="13:15" x14ac:dyDescent="0.25">
      <c r="M116" t="s">
        <v>357</v>
      </c>
      <c r="N116" t="s">
        <v>25</v>
      </c>
      <c r="O116" t="s">
        <v>147</v>
      </c>
    </row>
    <row r="117" spans="13:15" x14ac:dyDescent="0.25">
      <c r="M117" t="s">
        <v>359</v>
      </c>
      <c r="N117" t="s">
        <v>25</v>
      </c>
      <c r="O117" t="s">
        <v>358</v>
      </c>
    </row>
    <row r="118" spans="13:15" x14ac:dyDescent="0.25">
      <c r="M118" t="s">
        <v>361</v>
      </c>
      <c r="N118" t="s">
        <v>25</v>
      </c>
      <c r="O118" t="s">
        <v>360</v>
      </c>
    </row>
    <row r="119" spans="13:15" x14ac:dyDescent="0.25">
      <c r="M119" t="s">
        <v>363</v>
      </c>
      <c r="N119" t="s">
        <v>25</v>
      </c>
      <c r="O119" t="s">
        <v>362</v>
      </c>
    </row>
    <row r="120" spans="13:15" x14ac:dyDescent="0.25">
      <c r="M120" t="s">
        <v>364</v>
      </c>
      <c r="N120" t="s">
        <v>25</v>
      </c>
      <c r="O120" t="s">
        <v>159</v>
      </c>
    </row>
    <row r="121" spans="13:15" x14ac:dyDescent="0.25">
      <c r="M121" t="s">
        <v>365</v>
      </c>
      <c r="N121" t="s">
        <v>25</v>
      </c>
      <c r="O121" t="s">
        <v>161</v>
      </c>
    </row>
    <row r="122" spans="13:15" x14ac:dyDescent="0.25">
      <c r="M122" t="s">
        <v>367</v>
      </c>
      <c r="N122" t="s">
        <v>25</v>
      </c>
      <c r="O122" t="s">
        <v>366</v>
      </c>
    </row>
    <row r="123" spans="13:15" x14ac:dyDescent="0.25">
      <c r="M123" t="s">
        <v>369</v>
      </c>
      <c r="N123" t="s">
        <v>25</v>
      </c>
      <c r="O123" t="s">
        <v>368</v>
      </c>
    </row>
    <row r="124" spans="13:15" x14ac:dyDescent="0.25">
      <c r="M124" t="s">
        <v>371</v>
      </c>
      <c r="N124" t="s">
        <v>25</v>
      </c>
      <c r="O124" t="s">
        <v>370</v>
      </c>
    </row>
    <row r="125" spans="13:15" x14ac:dyDescent="0.25">
      <c r="M125" t="s">
        <v>373</v>
      </c>
      <c r="N125" t="s">
        <v>25</v>
      </c>
      <c r="O125" t="s">
        <v>372</v>
      </c>
    </row>
    <row r="126" spans="13:15" x14ac:dyDescent="0.25">
      <c r="M126" t="s">
        <v>375</v>
      </c>
      <c r="N126" t="s">
        <v>25</v>
      </c>
      <c r="O126" t="s">
        <v>374</v>
      </c>
    </row>
    <row r="127" spans="13:15" x14ac:dyDescent="0.25">
      <c r="M127" t="s">
        <v>377</v>
      </c>
      <c r="N127" t="s">
        <v>25</v>
      </c>
      <c r="O127" t="s">
        <v>376</v>
      </c>
    </row>
    <row r="128" spans="13:15" x14ac:dyDescent="0.25">
      <c r="M128" t="s">
        <v>379</v>
      </c>
      <c r="N128" t="s">
        <v>25</v>
      </c>
      <c r="O128" t="s">
        <v>378</v>
      </c>
    </row>
    <row r="129" spans="13:15" x14ac:dyDescent="0.25">
      <c r="M129" t="s">
        <v>380</v>
      </c>
      <c r="N129" t="s">
        <v>25</v>
      </c>
      <c r="O129" t="s">
        <v>179</v>
      </c>
    </row>
    <row r="130" spans="13:15" x14ac:dyDescent="0.25">
      <c r="M130" t="s">
        <v>382</v>
      </c>
      <c r="N130" t="s">
        <v>25</v>
      </c>
      <c r="O130" t="s">
        <v>381</v>
      </c>
    </row>
    <row r="131" spans="13:15" x14ac:dyDescent="0.25">
      <c r="M131" t="s">
        <v>384</v>
      </c>
      <c r="N131" t="s">
        <v>25</v>
      </c>
      <c r="O131" t="s">
        <v>383</v>
      </c>
    </row>
    <row r="132" spans="13:15" x14ac:dyDescent="0.25">
      <c r="M132" t="s">
        <v>386</v>
      </c>
      <c r="N132" t="s">
        <v>25</v>
      </c>
      <c r="O132" t="s">
        <v>385</v>
      </c>
    </row>
    <row r="133" spans="13:15" x14ac:dyDescent="0.25">
      <c r="M133" t="s">
        <v>387</v>
      </c>
      <c r="N133" t="s">
        <v>25</v>
      </c>
      <c r="O133" t="s">
        <v>191</v>
      </c>
    </row>
    <row r="134" spans="13:15" x14ac:dyDescent="0.25">
      <c r="M134" t="s">
        <v>389</v>
      </c>
      <c r="N134" t="s">
        <v>25</v>
      </c>
      <c r="O134" t="s">
        <v>388</v>
      </c>
    </row>
    <row r="135" spans="13:15" x14ac:dyDescent="0.25">
      <c r="M135" t="s">
        <v>391</v>
      </c>
      <c r="N135" t="s">
        <v>25</v>
      </c>
      <c r="O135" t="s">
        <v>390</v>
      </c>
    </row>
    <row r="136" spans="13:15" x14ac:dyDescent="0.25">
      <c r="M136" t="s">
        <v>393</v>
      </c>
      <c r="N136" t="s">
        <v>25</v>
      </c>
      <c r="O136" t="s">
        <v>392</v>
      </c>
    </row>
    <row r="137" spans="13:15" x14ac:dyDescent="0.25">
      <c r="M137" t="s">
        <v>394</v>
      </c>
      <c r="N137" t="s">
        <v>25</v>
      </c>
      <c r="O137" t="s">
        <v>195</v>
      </c>
    </row>
    <row r="138" spans="13:15" x14ac:dyDescent="0.25">
      <c r="M138" t="s">
        <v>396</v>
      </c>
      <c r="N138" t="s">
        <v>25</v>
      </c>
      <c r="O138" t="s">
        <v>395</v>
      </c>
    </row>
    <row r="139" spans="13:15" x14ac:dyDescent="0.25">
      <c r="M139" t="s">
        <v>398</v>
      </c>
      <c r="N139" t="s">
        <v>25</v>
      </c>
      <c r="O139" t="s">
        <v>397</v>
      </c>
    </row>
    <row r="140" spans="13:15" x14ac:dyDescent="0.25">
      <c r="M140" t="s">
        <v>400</v>
      </c>
      <c r="N140" t="s">
        <v>25</v>
      </c>
      <c r="O140" t="s">
        <v>399</v>
      </c>
    </row>
    <row r="141" spans="13:15" x14ac:dyDescent="0.25">
      <c r="M141" t="s">
        <v>402</v>
      </c>
      <c r="N141" t="s">
        <v>25</v>
      </c>
      <c r="O141" t="s">
        <v>401</v>
      </c>
    </row>
    <row r="142" spans="13:15" x14ac:dyDescent="0.25">
      <c r="M142" t="s">
        <v>404</v>
      </c>
      <c r="N142" t="s">
        <v>25</v>
      </c>
      <c r="O142" t="s">
        <v>403</v>
      </c>
    </row>
    <row r="143" spans="13:15" x14ac:dyDescent="0.25">
      <c r="M143" t="s">
        <v>405</v>
      </c>
      <c r="N143" t="s">
        <v>25</v>
      </c>
      <c r="O143" t="s">
        <v>203</v>
      </c>
    </row>
    <row r="144" spans="13:15" x14ac:dyDescent="0.25">
      <c r="M144" t="s">
        <v>406</v>
      </c>
      <c r="N144" t="s">
        <v>25</v>
      </c>
      <c r="O144" t="s">
        <v>205</v>
      </c>
    </row>
    <row r="145" spans="13:15" x14ac:dyDescent="0.25">
      <c r="M145" t="s">
        <v>408</v>
      </c>
      <c r="N145" t="s">
        <v>25</v>
      </c>
      <c r="O145" t="s">
        <v>407</v>
      </c>
    </row>
    <row r="146" spans="13:15" x14ac:dyDescent="0.25">
      <c r="M146" t="s">
        <v>410</v>
      </c>
      <c r="N146" t="s">
        <v>25</v>
      </c>
      <c r="O146" t="s">
        <v>409</v>
      </c>
    </row>
    <row r="147" spans="13:15" x14ac:dyDescent="0.25">
      <c r="M147" t="s">
        <v>411</v>
      </c>
      <c r="N147" t="s">
        <v>25</v>
      </c>
      <c r="O147" t="s">
        <v>211</v>
      </c>
    </row>
    <row r="148" spans="13:15" x14ac:dyDescent="0.25">
      <c r="M148" t="s">
        <v>412</v>
      </c>
      <c r="N148" t="s">
        <v>25</v>
      </c>
      <c r="O148" t="s">
        <v>213</v>
      </c>
    </row>
    <row r="149" spans="13:15" x14ac:dyDescent="0.25">
      <c r="M149" t="s">
        <v>414</v>
      </c>
      <c r="N149" t="s">
        <v>25</v>
      </c>
      <c r="O149" t="s">
        <v>413</v>
      </c>
    </row>
    <row r="150" spans="13:15" x14ac:dyDescent="0.25">
      <c r="M150" t="s">
        <v>416</v>
      </c>
      <c r="N150" t="s">
        <v>25</v>
      </c>
      <c r="O150" t="s">
        <v>415</v>
      </c>
    </row>
    <row r="151" spans="13:15" x14ac:dyDescent="0.25">
      <c r="M151" t="s">
        <v>418</v>
      </c>
      <c r="N151" t="s">
        <v>25</v>
      </c>
      <c r="O151" t="s">
        <v>417</v>
      </c>
    </row>
    <row r="152" spans="13:15" x14ac:dyDescent="0.25">
      <c r="M152" t="s">
        <v>420</v>
      </c>
      <c r="N152" t="s">
        <v>25</v>
      </c>
      <c r="O152" t="s">
        <v>419</v>
      </c>
    </row>
    <row r="153" spans="13:15" x14ac:dyDescent="0.25">
      <c r="M153" t="s">
        <v>421</v>
      </c>
      <c r="N153" t="s">
        <v>25</v>
      </c>
      <c r="O153" t="s">
        <v>221</v>
      </c>
    </row>
    <row r="154" spans="13:15" x14ac:dyDescent="0.25">
      <c r="M154" t="s">
        <v>422</v>
      </c>
      <c r="N154" t="s">
        <v>25</v>
      </c>
      <c r="O154" t="s">
        <v>225</v>
      </c>
    </row>
    <row r="155" spans="13:15" x14ac:dyDescent="0.25">
      <c r="M155" t="s">
        <v>424</v>
      </c>
      <c r="N155" t="s">
        <v>25</v>
      </c>
      <c r="O155" t="s">
        <v>423</v>
      </c>
    </row>
    <row r="156" spans="13:15" x14ac:dyDescent="0.25">
      <c r="M156" t="s">
        <v>425</v>
      </c>
      <c r="N156" t="s">
        <v>25</v>
      </c>
      <c r="O156" t="s">
        <v>104</v>
      </c>
    </row>
    <row r="157" spans="13:15" x14ac:dyDescent="0.25">
      <c r="M157" t="s">
        <v>426</v>
      </c>
      <c r="N157" t="s">
        <v>25</v>
      </c>
      <c r="O157" t="s">
        <v>231</v>
      </c>
    </row>
    <row r="158" spans="13:15" x14ac:dyDescent="0.25">
      <c r="M158" t="s">
        <v>427</v>
      </c>
      <c r="N158" t="s">
        <v>25</v>
      </c>
      <c r="O158" t="s">
        <v>233</v>
      </c>
    </row>
    <row r="159" spans="13:15" x14ac:dyDescent="0.25">
      <c r="M159" t="s">
        <v>428</v>
      </c>
      <c r="N159" t="s">
        <v>25</v>
      </c>
      <c r="O159" t="s">
        <v>112</v>
      </c>
    </row>
    <row r="160" spans="13:15" x14ac:dyDescent="0.25">
      <c r="M160" t="s">
        <v>430</v>
      </c>
      <c r="N160" t="s">
        <v>25</v>
      </c>
      <c r="O160" t="s">
        <v>429</v>
      </c>
    </row>
    <row r="161" spans="13:15" x14ac:dyDescent="0.25">
      <c r="M161" t="s">
        <v>432</v>
      </c>
      <c r="N161" t="s">
        <v>25</v>
      </c>
      <c r="O161" t="s">
        <v>431</v>
      </c>
    </row>
    <row r="162" spans="13:15" x14ac:dyDescent="0.25">
      <c r="M162" t="s">
        <v>433</v>
      </c>
      <c r="N162" t="s">
        <v>25</v>
      </c>
      <c r="O162" t="s">
        <v>237</v>
      </c>
    </row>
    <row r="163" spans="13:15" x14ac:dyDescent="0.25">
      <c r="M163" t="s">
        <v>435</v>
      </c>
      <c r="N163" t="s">
        <v>25</v>
      </c>
      <c r="O163" t="s">
        <v>434</v>
      </c>
    </row>
    <row r="164" spans="13:15" x14ac:dyDescent="0.25">
      <c r="M164" t="s">
        <v>436</v>
      </c>
      <c r="N164" t="s">
        <v>25</v>
      </c>
      <c r="O164" t="s">
        <v>241</v>
      </c>
    </row>
    <row r="165" spans="13:15" x14ac:dyDescent="0.25">
      <c r="M165" t="s">
        <v>438</v>
      </c>
      <c r="N165" t="s">
        <v>25</v>
      </c>
      <c r="O165" t="s">
        <v>437</v>
      </c>
    </row>
    <row r="166" spans="13:15" x14ac:dyDescent="0.25">
      <c r="M166" t="s">
        <v>440</v>
      </c>
      <c r="N166" t="s">
        <v>25</v>
      </c>
      <c r="O166" t="s">
        <v>439</v>
      </c>
    </row>
    <row r="167" spans="13:15" x14ac:dyDescent="0.25">
      <c r="M167" t="s">
        <v>442</v>
      </c>
      <c r="N167" t="s">
        <v>25</v>
      </c>
      <c r="O167" t="s">
        <v>441</v>
      </c>
    </row>
    <row r="168" spans="13:15" x14ac:dyDescent="0.25">
      <c r="M168" t="s">
        <v>444</v>
      </c>
      <c r="N168" t="s">
        <v>25</v>
      </c>
      <c r="O168" t="s">
        <v>443</v>
      </c>
    </row>
    <row r="169" spans="13:15" x14ac:dyDescent="0.25">
      <c r="M169" t="s">
        <v>446</v>
      </c>
      <c r="N169" t="s">
        <v>25</v>
      </c>
      <c r="O169" t="s">
        <v>445</v>
      </c>
    </row>
    <row r="170" spans="13:15" x14ac:dyDescent="0.25">
      <c r="M170" t="s">
        <v>447</v>
      </c>
      <c r="N170" t="s">
        <v>25</v>
      </c>
      <c r="O170" t="s">
        <v>243</v>
      </c>
    </row>
    <row r="171" spans="13:15" x14ac:dyDescent="0.25">
      <c r="M171" t="s">
        <v>449</v>
      </c>
      <c r="N171" t="s">
        <v>25</v>
      </c>
      <c r="O171" t="s">
        <v>448</v>
      </c>
    </row>
    <row r="172" spans="13:15" x14ac:dyDescent="0.25">
      <c r="M172" t="s">
        <v>451</v>
      </c>
      <c r="N172" t="s">
        <v>25</v>
      </c>
      <c r="O172" t="s">
        <v>450</v>
      </c>
    </row>
    <row r="173" spans="13:15" x14ac:dyDescent="0.25">
      <c r="M173" t="s">
        <v>453</v>
      </c>
      <c r="N173" t="s">
        <v>25</v>
      </c>
      <c r="O173" t="s">
        <v>452</v>
      </c>
    </row>
    <row r="174" spans="13:15" x14ac:dyDescent="0.25">
      <c r="M174" t="s">
        <v>455</v>
      </c>
      <c r="N174" t="s">
        <v>25</v>
      </c>
      <c r="O174" t="s">
        <v>454</v>
      </c>
    </row>
    <row r="175" spans="13:15" x14ac:dyDescent="0.25">
      <c r="M175" t="s">
        <v>457</v>
      </c>
      <c r="N175" t="s">
        <v>25</v>
      </c>
      <c r="O175" t="s">
        <v>456</v>
      </c>
    </row>
    <row r="176" spans="13:15" x14ac:dyDescent="0.25">
      <c r="M176" t="s">
        <v>459</v>
      </c>
      <c r="N176" t="s">
        <v>25</v>
      </c>
      <c r="O176" t="s">
        <v>458</v>
      </c>
    </row>
    <row r="177" spans="13:15" x14ac:dyDescent="0.25">
      <c r="M177" t="s">
        <v>461</v>
      </c>
      <c r="N177" t="s">
        <v>25</v>
      </c>
      <c r="O177" t="s">
        <v>460</v>
      </c>
    </row>
    <row r="178" spans="13:15" x14ac:dyDescent="0.25">
      <c r="M178" t="s">
        <v>463</v>
      </c>
      <c r="N178" t="s">
        <v>25</v>
      </c>
      <c r="O178" t="s">
        <v>462</v>
      </c>
    </row>
    <row r="179" spans="13:15" x14ac:dyDescent="0.25">
      <c r="M179" t="s">
        <v>465</v>
      </c>
      <c r="N179" t="s">
        <v>25</v>
      </c>
      <c r="O179" t="s">
        <v>464</v>
      </c>
    </row>
    <row r="180" spans="13:15" x14ac:dyDescent="0.25">
      <c r="M180" t="s">
        <v>467</v>
      </c>
      <c r="N180" t="s">
        <v>25</v>
      </c>
      <c r="O180" t="s">
        <v>466</v>
      </c>
    </row>
    <row r="181" spans="13:15" x14ac:dyDescent="0.25">
      <c r="M181" t="s">
        <v>468</v>
      </c>
      <c r="N181" t="s">
        <v>25</v>
      </c>
      <c r="O181" t="s">
        <v>126</v>
      </c>
    </row>
    <row r="182" spans="13:15" x14ac:dyDescent="0.25">
      <c r="M182" t="s">
        <v>470</v>
      </c>
      <c r="N182" t="s">
        <v>25</v>
      </c>
      <c r="O182" t="s">
        <v>469</v>
      </c>
    </row>
    <row r="183" spans="13:15" x14ac:dyDescent="0.25">
      <c r="M183" t="s">
        <v>472</v>
      </c>
      <c r="N183" t="s">
        <v>25</v>
      </c>
      <c r="O183" t="s">
        <v>471</v>
      </c>
    </row>
    <row r="184" spans="13:15" x14ac:dyDescent="0.25">
      <c r="M184" t="s">
        <v>474</v>
      </c>
      <c r="N184" t="s">
        <v>25</v>
      </c>
      <c r="O184" t="s">
        <v>473</v>
      </c>
    </row>
    <row r="185" spans="13:15" x14ac:dyDescent="0.25">
      <c r="M185" t="s">
        <v>476</v>
      </c>
      <c r="N185" t="s">
        <v>26</v>
      </c>
      <c r="O185" t="s">
        <v>475</v>
      </c>
    </row>
    <row r="186" spans="13:15" x14ac:dyDescent="0.25">
      <c r="M186" t="s">
        <v>478</v>
      </c>
      <c r="N186" t="s">
        <v>26</v>
      </c>
      <c r="O186" t="s">
        <v>477</v>
      </c>
    </row>
    <row r="187" spans="13:15" x14ac:dyDescent="0.25">
      <c r="M187" t="s">
        <v>480</v>
      </c>
      <c r="N187" t="s">
        <v>26</v>
      </c>
      <c r="O187" t="s">
        <v>479</v>
      </c>
    </row>
    <row r="188" spans="13:15" x14ac:dyDescent="0.25">
      <c r="M188" t="s">
        <v>482</v>
      </c>
      <c r="N188" t="s">
        <v>26</v>
      </c>
      <c r="O188" t="s">
        <v>481</v>
      </c>
    </row>
    <row r="189" spans="13:15" x14ac:dyDescent="0.25">
      <c r="M189" t="s">
        <v>484</v>
      </c>
      <c r="N189" t="s">
        <v>26</v>
      </c>
      <c r="O189" t="s">
        <v>483</v>
      </c>
    </row>
    <row r="190" spans="13:15" x14ac:dyDescent="0.25">
      <c r="M190" t="s">
        <v>486</v>
      </c>
      <c r="N190" t="s">
        <v>26</v>
      </c>
      <c r="O190" t="s">
        <v>485</v>
      </c>
    </row>
    <row r="191" spans="13:15" x14ac:dyDescent="0.25">
      <c r="M191" t="s">
        <v>488</v>
      </c>
      <c r="N191" t="s">
        <v>26</v>
      </c>
      <c r="O191" t="s">
        <v>487</v>
      </c>
    </row>
    <row r="192" spans="13:15" x14ac:dyDescent="0.25">
      <c r="M192" t="s">
        <v>490</v>
      </c>
      <c r="N192" t="s">
        <v>26</v>
      </c>
      <c r="O192" t="s">
        <v>489</v>
      </c>
    </row>
    <row r="193" spans="13:15" x14ac:dyDescent="0.25">
      <c r="M193" t="s">
        <v>492</v>
      </c>
      <c r="N193" t="s">
        <v>26</v>
      </c>
      <c r="O193" t="s">
        <v>491</v>
      </c>
    </row>
    <row r="194" spans="13:15" x14ac:dyDescent="0.25">
      <c r="M194" t="s">
        <v>494</v>
      </c>
      <c r="N194" t="s">
        <v>26</v>
      </c>
      <c r="O194" t="s">
        <v>493</v>
      </c>
    </row>
    <row r="195" spans="13:15" x14ac:dyDescent="0.25">
      <c r="M195" t="s">
        <v>496</v>
      </c>
      <c r="N195" t="s">
        <v>26</v>
      </c>
      <c r="O195" t="s">
        <v>495</v>
      </c>
    </row>
    <row r="196" spans="13:15" x14ac:dyDescent="0.25">
      <c r="M196" t="s">
        <v>498</v>
      </c>
      <c r="N196" t="s">
        <v>26</v>
      </c>
      <c r="O196" t="s">
        <v>497</v>
      </c>
    </row>
    <row r="197" spans="13:15" x14ac:dyDescent="0.25">
      <c r="M197" t="s">
        <v>500</v>
      </c>
      <c r="N197" t="s">
        <v>26</v>
      </c>
      <c r="O197" t="s">
        <v>499</v>
      </c>
    </row>
    <row r="198" spans="13:15" x14ac:dyDescent="0.25">
      <c r="M198" t="s">
        <v>502</v>
      </c>
      <c r="N198" t="s">
        <v>26</v>
      </c>
      <c r="O198" t="s">
        <v>501</v>
      </c>
    </row>
    <row r="199" spans="13:15" x14ac:dyDescent="0.25">
      <c r="M199" t="s">
        <v>504</v>
      </c>
      <c r="N199" t="s">
        <v>26</v>
      </c>
      <c r="O199" t="s">
        <v>503</v>
      </c>
    </row>
    <row r="200" spans="13:15" x14ac:dyDescent="0.25">
      <c r="M200" t="s">
        <v>506</v>
      </c>
      <c r="N200" t="s">
        <v>26</v>
      </c>
      <c r="O200" t="s">
        <v>505</v>
      </c>
    </row>
    <row r="201" spans="13:15" x14ac:dyDescent="0.25">
      <c r="M201" t="s">
        <v>508</v>
      </c>
      <c r="N201" t="s">
        <v>26</v>
      </c>
      <c r="O201" t="s">
        <v>507</v>
      </c>
    </row>
    <row r="202" spans="13:15" x14ac:dyDescent="0.25">
      <c r="M202" t="s">
        <v>510</v>
      </c>
      <c r="N202" t="s">
        <v>26</v>
      </c>
      <c r="O202" t="s">
        <v>509</v>
      </c>
    </row>
    <row r="203" spans="13:15" x14ac:dyDescent="0.25">
      <c r="M203" t="s">
        <v>512</v>
      </c>
      <c r="N203" t="s">
        <v>26</v>
      </c>
      <c r="O203" t="s">
        <v>511</v>
      </c>
    </row>
    <row r="204" spans="13:15" x14ac:dyDescent="0.25">
      <c r="M204" t="s">
        <v>514</v>
      </c>
      <c r="N204" t="s">
        <v>26</v>
      </c>
      <c r="O204" t="s">
        <v>513</v>
      </c>
    </row>
    <row r="205" spans="13:15" x14ac:dyDescent="0.25">
      <c r="M205" t="s">
        <v>516</v>
      </c>
      <c r="N205" t="s">
        <v>26</v>
      </c>
      <c r="O205" t="s">
        <v>515</v>
      </c>
    </row>
    <row r="206" spans="13:15" x14ac:dyDescent="0.25">
      <c r="M206" t="s">
        <v>518</v>
      </c>
      <c r="N206" t="s">
        <v>26</v>
      </c>
      <c r="O206" t="s">
        <v>517</v>
      </c>
    </row>
    <row r="207" spans="13:15" x14ac:dyDescent="0.25">
      <c r="M207" t="s">
        <v>520</v>
      </c>
      <c r="N207" t="s">
        <v>26</v>
      </c>
      <c r="O207" t="s">
        <v>519</v>
      </c>
    </row>
    <row r="208" spans="13:15" x14ac:dyDescent="0.25">
      <c r="M208" t="s">
        <v>522</v>
      </c>
      <c r="N208" t="s">
        <v>26</v>
      </c>
      <c r="O208" t="s">
        <v>521</v>
      </c>
    </row>
    <row r="209" spans="13:15" x14ac:dyDescent="0.25">
      <c r="M209" t="s">
        <v>524</v>
      </c>
      <c r="N209" t="s">
        <v>26</v>
      </c>
      <c r="O209" t="s">
        <v>523</v>
      </c>
    </row>
    <row r="210" spans="13:15" x14ac:dyDescent="0.25">
      <c r="M210" t="s">
        <v>526</v>
      </c>
      <c r="N210" t="s">
        <v>26</v>
      </c>
      <c r="O210" t="s">
        <v>525</v>
      </c>
    </row>
    <row r="211" spans="13:15" x14ac:dyDescent="0.25">
      <c r="M211" t="s">
        <v>528</v>
      </c>
      <c r="N211" t="s">
        <v>26</v>
      </c>
      <c r="O211" t="s">
        <v>527</v>
      </c>
    </row>
    <row r="212" spans="13:15" x14ac:dyDescent="0.25">
      <c r="M212" t="s">
        <v>530</v>
      </c>
      <c r="N212" t="s">
        <v>26</v>
      </c>
      <c r="O212" t="s">
        <v>529</v>
      </c>
    </row>
    <row r="213" spans="13:15" x14ac:dyDescent="0.25">
      <c r="M213" t="s">
        <v>531</v>
      </c>
      <c r="N213" t="s">
        <v>26</v>
      </c>
      <c r="O213" t="s">
        <v>112</v>
      </c>
    </row>
    <row r="214" spans="13:15" x14ac:dyDescent="0.25">
      <c r="M214" t="s">
        <v>533</v>
      </c>
      <c r="N214" t="s">
        <v>26</v>
      </c>
      <c r="O214" t="s">
        <v>532</v>
      </c>
    </row>
    <row r="215" spans="13:15" x14ac:dyDescent="0.25">
      <c r="M215" t="s">
        <v>535</v>
      </c>
      <c r="N215" t="s">
        <v>26</v>
      </c>
      <c r="O215" t="s">
        <v>534</v>
      </c>
    </row>
    <row r="216" spans="13:15" x14ac:dyDescent="0.25">
      <c r="M216" t="s">
        <v>537</v>
      </c>
      <c r="N216" t="s">
        <v>26</v>
      </c>
      <c r="O216" t="s">
        <v>536</v>
      </c>
    </row>
    <row r="217" spans="13:15" x14ac:dyDescent="0.25">
      <c r="M217" t="s">
        <v>539</v>
      </c>
      <c r="N217" t="s">
        <v>26</v>
      </c>
      <c r="O217" t="s">
        <v>538</v>
      </c>
    </row>
    <row r="218" spans="13:15" x14ac:dyDescent="0.25">
      <c r="M218" t="s">
        <v>541</v>
      </c>
      <c r="N218" t="s">
        <v>26</v>
      </c>
      <c r="O218" t="s">
        <v>540</v>
      </c>
    </row>
    <row r="219" spans="13:15" x14ac:dyDescent="0.25">
      <c r="M219" t="s">
        <v>543</v>
      </c>
      <c r="N219" t="s">
        <v>26</v>
      </c>
      <c r="O219" t="s">
        <v>542</v>
      </c>
    </row>
    <row r="220" spans="13:15" x14ac:dyDescent="0.25">
      <c r="M220" t="s">
        <v>545</v>
      </c>
      <c r="N220" t="s">
        <v>26</v>
      </c>
      <c r="O220" t="s">
        <v>544</v>
      </c>
    </row>
    <row r="221" spans="13:15" x14ac:dyDescent="0.25">
      <c r="M221" t="s">
        <v>547</v>
      </c>
      <c r="N221" t="s">
        <v>26</v>
      </c>
      <c r="O221" t="s">
        <v>546</v>
      </c>
    </row>
    <row r="222" spans="13:15" x14ac:dyDescent="0.25">
      <c r="M222" t="s">
        <v>549</v>
      </c>
      <c r="N222" t="s">
        <v>26</v>
      </c>
      <c r="O222" t="s">
        <v>548</v>
      </c>
    </row>
    <row r="223" spans="13:15" x14ac:dyDescent="0.25">
      <c r="M223" t="s">
        <v>551</v>
      </c>
      <c r="N223" t="s">
        <v>26</v>
      </c>
      <c r="O223" t="s">
        <v>550</v>
      </c>
    </row>
    <row r="224" spans="13:15" x14ac:dyDescent="0.25">
      <c r="M224" t="s">
        <v>553</v>
      </c>
      <c r="N224" t="s">
        <v>26</v>
      </c>
      <c r="O224" t="s">
        <v>552</v>
      </c>
    </row>
    <row r="225" spans="13:15" x14ac:dyDescent="0.25">
      <c r="M225" t="s">
        <v>555</v>
      </c>
      <c r="N225" t="s">
        <v>26</v>
      </c>
      <c r="O225" t="s">
        <v>554</v>
      </c>
    </row>
    <row r="226" spans="13:15" x14ac:dyDescent="0.25">
      <c r="M226" t="s">
        <v>557</v>
      </c>
      <c r="N226" t="s">
        <v>26</v>
      </c>
      <c r="O226" t="s">
        <v>556</v>
      </c>
    </row>
    <row r="227" spans="13:15" x14ac:dyDescent="0.25">
      <c r="M227" t="s">
        <v>559</v>
      </c>
      <c r="N227" t="s">
        <v>26</v>
      </c>
      <c r="O227" t="s">
        <v>558</v>
      </c>
    </row>
    <row r="228" spans="13:15" x14ac:dyDescent="0.25">
      <c r="M228" t="s">
        <v>560</v>
      </c>
      <c r="N228" t="s">
        <v>26</v>
      </c>
      <c r="O228" t="s">
        <v>340</v>
      </c>
    </row>
    <row r="229" spans="13:15" x14ac:dyDescent="0.25">
      <c r="M229" t="s">
        <v>562</v>
      </c>
      <c r="N229" t="s">
        <v>26</v>
      </c>
      <c r="O229" t="s">
        <v>561</v>
      </c>
    </row>
    <row r="230" spans="13:15" x14ac:dyDescent="0.25">
      <c r="M230" t="s">
        <v>564</v>
      </c>
      <c r="N230" t="s">
        <v>26</v>
      </c>
      <c r="O230" t="s">
        <v>563</v>
      </c>
    </row>
    <row r="231" spans="13:15" x14ac:dyDescent="0.25">
      <c r="M231" t="s">
        <v>566</v>
      </c>
      <c r="N231" t="s">
        <v>26</v>
      </c>
      <c r="O231" t="s">
        <v>565</v>
      </c>
    </row>
    <row r="232" spans="13:15" x14ac:dyDescent="0.25">
      <c r="M232" t="s">
        <v>568</v>
      </c>
      <c r="N232" t="s">
        <v>26</v>
      </c>
      <c r="O232" t="s">
        <v>567</v>
      </c>
    </row>
    <row r="233" spans="13:15" x14ac:dyDescent="0.25">
      <c r="M233" t="s">
        <v>570</v>
      </c>
      <c r="N233" t="s">
        <v>26</v>
      </c>
      <c r="O233" t="s">
        <v>569</v>
      </c>
    </row>
    <row r="234" spans="13:15" x14ac:dyDescent="0.25">
      <c r="M234" t="s">
        <v>572</v>
      </c>
      <c r="N234" t="s">
        <v>26</v>
      </c>
      <c r="O234" t="s">
        <v>571</v>
      </c>
    </row>
    <row r="235" spans="13:15" x14ac:dyDescent="0.25">
      <c r="M235" t="s">
        <v>574</v>
      </c>
      <c r="N235" t="s">
        <v>26</v>
      </c>
      <c r="O235" t="s">
        <v>573</v>
      </c>
    </row>
    <row r="236" spans="13:15" x14ac:dyDescent="0.25">
      <c r="M236" t="s">
        <v>576</v>
      </c>
      <c r="N236" t="s">
        <v>26</v>
      </c>
      <c r="O236" t="s">
        <v>575</v>
      </c>
    </row>
    <row r="237" spans="13:15" x14ac:dyDescent="0.25">
      <c r="M237" t="s">
        <v>578</v>
      </c>
      <c r="N237" t="s">
        <v>26</v>
      </c>
      <c r="O237" t="s">
        <v>577</v>
      </c>
    </row>
    <row r="238" spans="13:15" x14ac:dyDescent="0.25">
      <c r="M238" t="s">
        <v>580</v>
      </c>
      <c r="N238" t="s">
        <v>26</v>
      </c>
      <c r="O238" t="s">
        <v>579</v>
      </c>
    </row>
    <row r="239" spans="13:15" x14ac:dyDescent="0.25">
      <c r="M239" t="s">
        <v>582</v>
      </c>
      <c r="N239" t="s">
        <v>26</v>
      </c>
      <c r="O239" t="s">
        <v>581</v>
      </c>
    </row>
    <row r="240" spans="13:15" x14ac:dyDescent="0.25">
      <c r="M240" t="s">
        <v>584</v>
      </c>
      <c r="N240" t="s">
        <v>26</v>
      </c>
      <c r="O240" t="s">
        <v>583</v>
      </c>
    </row>
    <row r="241" spans="13:15" x14ac:dyDescent="0.25">
      <c r="M241" t="s">
        <v>586</v>
      </c>
      <c r="N241" t="s">
        <v>26</v>
      </c>
      <c r="O241" t="s">
        <v>585</v>
      </c>
    </row>
    <row r="242" spans="13:15" x14ac:dyDescent="0.25">
      <c r="M242" t="s">
        <v>588</v>
      </c>
      <c r="N242" t="s">
        <v>26</v>
      </c>
      <c r="O242" t="s">
        <v>587</v>
      </c>
    </row>
    <row r="243" spans="13:15" x14ac:dyDescent="0.25">
      <c r="M243" t="s">
        <v>590</v>
      </c>
      <c r="N243" t="s">
        <v>27</v>
      </c>
      <c r="O243" t="s">
        <v>589</v>
      </c>
    </row>
    <row r="244" spans="13:15" x14ac:dyDescent="0.25">
      <c r="M244" t="s">
        <v>592</v>
      </c>
      <c r="N244" t="s">
        <v>27</v>
      </c>
      <c r="O244" t="s">
        <v>591</v>
      </c>
    </row>
    <row r="245" spans="13:15" x14ac:dyDescent="0.25">
      <c r="M245" t="s">
        <v>594</v>
      </c>
      <c r="N245" t="s">
        <v>27</v>
      </c>
      <c r="O245" t="s">
        <v>593</v>
      </c>
    </row>
    <row r="246" spans="13:15" x14ac:dyDescent="0.25">
      <c r="M246" t="s">
        <v>596</v>
      </c>
      <c r="N246" t="s">
        <v>27</v>
      </c>
      <c r="O246" t="s">
        <v>595</v>
      </c>
    </row>
    <row r="247" spans="13:15" x14ac:dyDescent="0.25">
      <c r="M247" t="s">
        <v>598</v>
      </c>
      <c r="N247" t="s">
        <v>27</v>
      </c>
      <c r="O247" t="s">
        <v>597</v>
      </c>
    </row>
    <row r="248" spans="13:15" x14ac:dyDescent="0.25">
      <c r="M248" t="s">
        <v>600</v>
      </c>
      <c r="N248" t="s">
        <v>27</v>
      </c>
      <c r="O248" t="s">
        <v>599</v>
      </c>
    </row>
    <row r="249" spans="13:15" x14ac:dyDescent="0.25">
      <c r="M249" t="s">
        <v>602</v>
      </c>
      <c r="N249" t="s">
        <v>27</v>
      </c>
      <c r="O249" t="s">
        <v>601</v>
      </c>
    </row>
    <row r="250" spans="13:15" x14ac:dyDescent="0.25">
      <c r="M250" t="s">
        <v>604</v>
      </c>
      <c r="N250" t="s">
        <v>27</v>
      </c>
      <c r="O250" t="s">
        <v>603</v>
      </c>
    </row>
    <row r="251" spans="13:15" x14ac:dyDescent="0.25">
      <c r="M251" t="s">
        <v>606</v>
      </c>
      <c r="N251" t="s">
        <v>27</v>
      </c>
      <c r="O251" t="s">
        <v>605</v>
      </c>
    </row>
    <row r="252" spans="13:15" x14ac:dyDescent="0.25">
      <c r="M252" t="s">
        <v>608</v>
      </c>
      <c r="N252" t="s">
        <v>27</v>
      </c>
      <c r="O252" t="s">
        <v>607</v>
      </c>
    </row>
    <row r="253" spans="13:15" x14ac:dyDescent="0.25">
      <c r="M253" t="s">
        <v>610</v>
      </c>
      <c r="N253" t="s">
        <v>27</v>
      </c>
      <c r="O253" t="s">
        <v>609</v>
      </c>
    </row>
    <row r="254" spans="13:15" x14ac:dyDescent="0.25">
      <c r="M254" t="s">
        <v>612</v>
      </c>
      <c r="N254" t="s">
        <v>27</v>
      </c>
      <c r="O254" t="s">
        <v>611</v>
      </c>
    </row>
    <row r="255" spans="13:15" x14ac:dyDescent="0.25">
      <c r="M255" t="s">
        <v>614</v>
      </c>
      <c r="N255" t="s">
        <v>27</v>
      </c>
      <c r="O255" t="s">
        <v>613</v>
      </c>
    </row>
    <row r="256" spans="13:15" x14ac:dyDescent="0.25">
      <c r="M256" t="s">
        <v>616</v>
      </c>
      <c r="N256" t="s">
        <v>27</v>
      </c>
      <c r="O256" t="s">
        <v>615</v>
      </c>
    </row>
    <row r="257" spans="13:15" x14ac:dyDescent="0.25">
      <c r="M257" t="s">
        <v>618</v>
      </c>
      <c r="N257" t="s">
        <v>27</v>
      </c>
      <c r="O257" t="s">
        <v>617</v>
      </c>
    </row>
    <row r="258" spans="13:15" x14ac:dyDescent="0.25">
      <c r="M258" t="s">
        <v>620</v>
      </c>
      <c r="N258" t="s">
        <v>27</v>
      </c>
      <c r="O258" t="s">
        <v>619</v>
      </c>
    </row>
    <row r="259" spans="13:15" x14ac:dyDescent="0.25">
      <c r="M259" t="s">
        <v>622</v>
      </c>
      <c r="N259" t="s">
        <v>27</v>
      </c>
      <c r="O259" t="s">
        <v>621</v>
      </c>
    </row>
    <row r="260" spans="13:15" x14ac:dyDescent="0.25">
      <c r="M260" t="s">
        <v>624</v>
      </c>
      <c r="N260" t="s">
        <v>27</v>
      </c>
      <c r="O260" t="s">
        <v>623</v>
      </c>
    </row>
    <row r="261" spans="13:15" x14ac:dyDescent="0.25">
      <c r="M261" t="s">
        <v>626</v>
      </c>
      <c r="N261" t="s">
        <v>27</v>
      </c>
      <c r="O261" t="s">
        <v>625</v>
      </c>
    </row>
    <row r="262" spans="13:15" x14ac:dyDescent="0.25">
      <c r="M262" t="s">
        <v>628</v>
      </c>
      <c r="N262" t="s">
        <v>27</v>
      </c>
      <c r="O262" t="s">
        <v>627</v>
      </c>
    </row>
    <row r="263" spans="13:15" x14ac:dyDescent="0.25">
      <c r="M263" t="s">
        <v>630</v>
      </c>
      <c r="N263" t="s">
        <v>27</v>
      </c>
      <c r="O263" t="s">
        <v>629</v>
      </c>
    </row>
    <row r="264" spans="13:15" x14ac:dyDescent="0.25">
      <c r="M264" t="s">
        <v>632</v>
      </c>
      <c r="N264" t="s">
        <v>27</v>
      </c>
      <c r="O264" t="s">
        <v>631</v>
      </c>
    </row>
    <row r="265" spans="13:15" x14ac:dyDescent="0.25">
      <c r="M265" t="s">
        <v>634</v>
      </c>
      <c r="N265" t="s">
        <v>27</v>
      </c>
      <c r="O265" t="s">
        <v>633</v>
      </c>
    </row>
    <row r="266" spans="13:15" x14ac:dyDescent="0.25">
      <c r="M266" t="s">
        <v>636</v>
      </c>
      <c r="N266" t="s">
        <v>27</v>
      </c>
      <c r="O266" t="s">
        <v>635</v>
      </c>
    </row>
    <row r="267" spans="13:15" x14ac:dyDescent="0.25">
      <c r="M267" t="s">
        <v>638</v>
      </c>
      <c r="N267" t="s">
        <v>27</v>
      </c>
      <c r="O267" t="s">
        <v>637</v>
      </c>
    </row>
    <row r="268" spans="13:15" x14ac:dyDescent="0.25">
      <c r="M268" t="s">
        <v>640</v>
      </c>
      <c r="N268" t="s">
        <v>27</v>
      </c>
      <c r="O268" t="s">
        <v>639</v>
      </c>
    </row>
    <row r="269" spans="13:15" x14ac:dyDescent="0.25">
      <c r="M269" t="s">
        <v>642</v>
      </c>
      <c r="N269" t="s">
        <v>27</v>
      </c>
      <c r="O269" t="s">
        <v>641</v>
      </c>
    </row>
    <row r="270" spans="13:15" x14ac:dyDescent="0.25">
      <c r="M270" t="s">
        <v>644</v>
      </c>
      <c r="N270" t="s">
        <v>27</v>
      </c>
      <c r="O270" t="s">
        <v>643</v>
      </c>
    </row>
    <row r="271" spans="13:15" x14ac:dyDescent="0.25">
      <c r="M271" t="s">
        <v>645</v>
      </c>
      <c r="N271" t="s">
        <v>27</v>
      </c>
      <c r="O271" t="s">
        <v>203</v>
      </c>
    </row>
    <row r="272" spans="13:15" x14ac:dyDescent="0.25">
      <c r="M272" t="s">
        <v>646</v>
      </c>
      <c r="N272" t="s">
        <v>27</v>
      </c>
      <c r="O272" t="s">
        <v>205</v>
      </c>
    </row>
    <row r="273" spans="13:15" x14ac:dyDescent="0.25">
      <c r="M273" t="s">
        <v>648</v>
      </c>
      <c r="N273" t="s">
        <v>27</v>
      </c>
      <c r="O273" t="s">
        <v>647</v>
      </c>
    </row>
    <row r="274" spans="13:15" x14ac:dyDescent="0.25">
      <c r="M274" t="s">
        <v>650</v>
      </c>
      <c r="N274" t="s">
        <v>27</v>
      </c>
      <c r="O274" t="s">
        <v>649</v>
      </c>
    </row>
    <row r="275" spans="13:15" x14ac:dyDescent="0.25">
      <c r="M275" t="s">
        <v>651</v>
      </c>
      <c r="N275" t="s">
        <v>27</v>
      </c>
      <c r="O275" t="s">
        <v>507</v>
      </c>
    </row>
    <row r="276" spans="13:15" x14ac:dyDescent="0.25">
      <c r="M276" t="s">
        <v>653</v>
      </c>
      <c r="N276" t="s">
        <v>27</v>
      </c>
      <c r="O276" t="s">
        <v>652</v>
      </c>
    </row>
    <row r="277" spans="13:15" x14ac:dyDescent="0.25">
      <c r="M277" t="s">
        <v>655</v>
      </c>
      <c r="N277" t="s">
        <v>27</v>
      </c>
      <c r="O277" t="s">
        <v>654</v>
      </c>
    </row>
    <row r="278" spans="13:15" x14ac:dyDescent="0.25">
      <c r="M278" t="s">
        <v>657</v>
      </c>
      <c r="N278" t="s">
        <v>27</v>
      </c>
      <c r="O278" t="s">
        <v>656</v>
      </c>
    </row>
    <row r="279" spans="13:15" x14ac:dyDescent="0.25">
      <c r="M279" t="s">
        <v>658</v>
      </c>
      <c r="N279" t="s">
        <v>27</v>
      </c>
      <c r="O279" t="s">
        <v>413</v>
      </c>
    </row>
    <row r="280" spans="13:15" x14ac:dyDescent="0.25">
      <c r="M280" t="s">
        <v>659</v>
      </c>
      <c r="N280" t="s">
        <v>27</v>
      </c>
      <c r="O280" t="s">
        <v>417</v>
      </c>
    </row>
    <row r="281" spans="13:15" x14ac:dyDescent="0.25">
      <c r="M281" t="s">
        <v>661</v>
      </c>
      <c r="N281" t="s">
        <v>27</v>
      </c>
      <c r="O281" t="s">
        <v>660</v>
      </c>
    </row>
    <row r="282" spans="13:15" x14ac:dyDescent="0.25">
      <c r="M282" t="s">
        <v>663</v>
      </c>
      <c r="N282" t="s">
        <v>27</v>
      </c>
      <c r="O282" t="s">
        <v>662</v>
      </c>
    </row>
    <row r="283" spans="13:15" x14ac:dyDescent="0.25">
      <c r="M283" t="s">
        <v>665</v>
      </c>
      <c r="N283" t="s">
        <v>27</v>
      </c>
      <c r="O283" t="s">
        <v>664</v>
      </c>
    </row>
    <row r="284" spans="13:15" x14ac:dyDescent="0.25">
      <c r="M284" t="s">
        <v>667</v>
      </c>
      <c r="N284" t="s">
        <v>27</v>
      </c>
      <c r="O284" t="s">
        <v>666</v>
      </c>
    </row>
    <row r="285" spans="13:15" x14ac:dyDescent="0.25">
      <c r="M285" t="s">
        <v>669</v>
      </c>
      <c r="N285" t="s">
        <v>27</v>
      </c>
      <c r="O285" t="s">
        <v>668</v>
      </c>
    </row>
    <row r="286" spans="13:15" x14ac:dyDescent="0.25">
      <c r="M286" t="s">
        <v>670</v>
      </c>
      <c r="N286" t="s">
        <v>27</v>
      </c>
      <c r="O286" t="s">
        <v>235</v>
      </c>
    </row>
    <row r="287" spans="13:15" x14ac:dyDescent="0.25">
      <c r="M287" t="s">
        <v>672</v>
      </c>
      <c r="N287" t="s">
        <v>27</v>
      </c>
      <c r="O287" t="s">
        <v>671</v>
      </c>
    </row>
    <row r="288" spans="13:15" x14ac:dyDescent="0.25">
      <c r="M288" t="s">
        <v>674</v>
      </c>
      <c r="N288" t="s">
        <v>27</v>
      </c>
      <c r="O288" t="s">
        <v>673</v>
      </c>
    </row>
    <row r="289" spans="13:15" x14ac:dyDescent="0.25">
      <c r="M289" t="s">
        <v>676</v>
      </c>
      <c r="N289" t="s">
        <v>27</v>
      </c>
      <c r="O289" t="s">
        <v>675</v>
      </c>
    </row>
    <row r="290" spans="13:15" x14ac:dyDescent="0.25">
      <c r="M290" t="s">
        <v>677</v>
      </c>
      <c r="N290" t="s">
        <v>27</v>
      </c>
      <c r="O290" t="s">
        <v>434</v>
      </c>
    </row>
    <row r="291" spans="13:15" x14ac:dyDescent="0.25">
      <c r="M291" t="s">
        <v>679</v>
      </c>
      <c r="N291" t="s">
        <v>27</v>
      </c>
      <c r="O291" t="s">
        <v>678</v>
      </c>
    </row>
    <row r="292" spans="13:15" x14ac:dyDescent="0.25">
      <c r="M292" t="s">
        <v>681</v>
      </c>
      <c r="N292" t="s">
        <v>27</v>
      </c>
      <c r="O292" t="s">
        <v>680</v>
      </c>
    </row>
    <row r="293" spans="13:15" x14ac:dyDescent="0.25">
      <c r="M293" t="s">
        <v>683</v>
      </c>
      <c r="N293" t="s">
        <v>27</v>
      </c>
      <c r="O293" t="s">
        <v>682</v>
      </c>
    </row>
    <row r="294" spans="13:15" x14ac:dyDescent="0.25">
      <c r="M294" t="s">
        <v>685</v>
      </c>
      <c r="N294" t="s">
        <v>27</v>
      </c>
      <c r="O294" t="s">
        <v>684</v>
      </c>
    </row>
    <row r="295" spans="13:15" x14ac:dyDescent="0.25">
      <c r="M295" t="s">
        <v>687</v>
      </c>
      <c r="N295" t="s">
        <v>27</v>
      </c>
      <c r="O295" t="s">
        <v>686</v>
      </c>
    </row>
    <row r="296" spans="13:15" x14ac:dyDescent="0.25">
      <c r="M296" t="s">
        <v>689</v>
      </c>
      <c r="N296" t="s">
        <v>27</v>
      </c>
      <c r="O296" t="s">
        <v>688</v>
      </c>
    </row>
    <row r="297" spans="13:15" x14ac:dyDescent="0.25">
      <c r="M297" t="s">
        <v>691</v>
      </c>
      <c r="N297" t="s">
        <v>27</v>
      </c>
      <c r="O297" t="s">
        <v>690</v>
      </c>
    </row>
    <row r="298" spans="13:15" x14ac:dyDescent="0.25">
      <c r="M298" t="s">
        <v>693</v>
      </c>
      <c r="N298" t="s">
        <v>27</v>
      </c>
      <c r="O298" t="s">
        <v>692</v>
      </c>
    </row>
    <row r="299" spans="13:15" x14ac:dyDescent="0.25">
      <c r="M299" t="s">
        <v>695</v>
      </c>
      <c r="N299" t="s">
        <v>27</v>
      </c>
      <c r="O299" t="s">
        <v>694</v>
      </c>
    </row>
    <row r="300" spans="13:15" x14ac:dyDescent="0.25">
      <c r="M300" t="s">
        <v>697</v>
      </c>
      <c r="N300" t="s">
        <v>27</v>
      </c>
      <c r="O300" t="s">
        <v>696</v>
      </c>
    </row>
    <row r="301" spans="13:15" x14ac:dyDescent="0.25">
      <c r="M301" t="s">
        <v>699</v>
      </c>
      <c r="N301" t="s">
        <v>27</v>
      </c>
      <c r="O301" t="s">
        <v>698</v>
      </c>
    </row>
    <row r="302" spans="13:15" x14ac:dyDescent="0.25">
      <c r="M302" t="s">
        <v>701</v>
      </c>
      <c r="N302" t="s">
        <v>27</v>
      </c>
      <c r="O302" t="s">
        <v>700</v>
      </c>
    </row>
    <row r="303" spans="13:15" x14ac:dyDescent="0.25">
      <c r="M303" t="s">
        <v>702</v>
      </c>
      <c r="N303" t="s">
        <v>27</v>
      </c>
      <c r="O303" t="s">
        <v>126</v>
      </c>
    </row>
    <row r="304" spans="13:15" x14ac:dyDescent="0.25">
      <c r="M304" t="s">
        <v>704</v>
      </c>
      <c r="N304" t="s">
        <v>27</v>
      </c>
      <c r="O304" t="s">
        <v>703</v>
      </c>
    </row>
    <row r="305" spans="13:15" x14ac:dyDescent="0.25">
      <c r="M305" t="s">
        <v>705</v>
      </c>
      <c r="N305" t="s">
        <v>27</v>
      </c>
      <c r="O305" t="s">
        <v>344</v>
      </c>
    </row>
    <row r="306" spans="13:15" x14ac:dyDescent="0.25">
      <c r="M306" t="s">
        <v>707</v>
      </c>
      <c r="N306" t="s">
        <v>28</v>
      </c>
      <c r="O306" t="s">
        <v>706</v>
      </c>
    </row>
    <row r="307" spans="13:15" x14ac:dyDescent="0.25">
      <c r="M307" t="s">
        <v>709</v>
      </c>
      <c r="N307" t="s">
        <v>28</v>
      </c>
      <c r="O307" t="s">
        <v>708</v>
      </c>
    </row>
    <row r="308" spans="13:15" x14ac:dyDescent="0.25">
      <c r="M308" t="s">
        <v>711</v>
      </c>
      <c r="N308" t="s">
        <v>28</v>
      </c>
      <c r="O308" t="s">
        <v>710</v>
      </c>
    </row>
    <row r="309" spans="13:15" x14ac:dyDescent="0.25">
      <c r="M309" t="s">
        <v>713</v>
      </c>
      <c r="N309" t="s">
        <v>28</v>
      </c>
      <c r="O309" t="s">
        <v>712</v>
      </c>
    </row>
    <row r="310" spans="13:15" x14ac:dyDescent="0.25">
      <c r="M310" t="s">
        <v>715</v>
      </c>
      <c r="N310" t="s">
        <v>28</v>
      </c>
      <c r="O310" t="s">
        <v>714</v>
      </c>
    </row>
    <row r="311" spans="13:15" x14ac:dyDescent="0.25">
      <c r="M311" t="s">
        <v>717</v>
      </c>
      <c r="N311" t="s">
        <v>28</v>
      </c>
      <c r="O311" t="s">
        <v>716</v>
      </c>
    </row>
    <row r="312" spans="13:15" x14ac:dyDescent="0.25">
      <c r="M312" t="s">
        <v>719</v>
      </c>
      <c r="N312" t="s">
        <v>28</v>
      </c>
      <c r="O312" t="s">
        <v>718</v>
      </c>
    </row>
    <row r="313" spans="13:15" x14ac:dyDescent="0.25">
      <c r="M313" t="s">
        <v>721</v>
      </c>
      <c r="N313" t="s">
        <v>28</v>
      </c>
      <c r="O313" t="s">
        <v>720</v>
      </c>
    </row>
    <row r="314" spans="13:15" x14ac:dyDescent="0.25">
      <c r="M314" t="s">
        <v>723</v>
      </c>
      <c r="N314" t="s">
        <v>30</v>
      </c>
      <c r="O314" t="s">
        <v>722</v>
      </c>
    </row>
    <row r="315" spans="13:15" x14ac:dyDescent="0.25">
      <c r="M315" t="s">
        <v>725</v>
      </c>
      <c r="N315" t="s">
        <v>30</v>
      </c>
      <c r="O315" t="s">
        <v>724</v>
      </c>
    </row>
    <row r="316" spans="13:15" x14ac:dyDescent="0.25">
      <c r="M316" t="s">
        <v>727</v>
      </c>
      <c r="N316" t="s">
        <v>30</v>
      </c>
      <c r="O316" t="s">
        <v>726</v>
      </c>
    </row>
    <row r="317" spans="13:15" x14ac:dyDescent="0.25">
      <c r="M317" t="s">
        <v>729</v>
      </c>
      <c r="N317" t="s">
        <v>29</v>
      </c>
      <c r="O317" t="s">
        <v>728</v>
      </c>
    </row>
    <row r="318" spans="13:15" x14ac:dyDescent="0.25">
      <c r="M318" t="s">
        <v>731</v>
      </c>
      <c r="N318" t="s">
        <v>31</v>
      </c>
      <c r="O318" t="s">
        <v>730</v>
      </c>
    </row>
    <row r="319" spans="13:15" x14ac:dyDescent="0.25">
      <c r="M319" t="s">
        <v>733</v>
      </c>
      <c r="N319" t="s">
        <v>31</v>
      </c>
      <c r="O319" t="s">
        <v>732</v>
      </c>
    </row>
    <row r="320" spans="13:15" x14ac:dyDescent="0.25">
      <c r="M320" t="s">
        <v>735</v>
      </c>
      <c r="N320" t="s">
        <v>31</v>
      </c>
      <c r="O320" t="s">
        <v>734</v>
      </c>
    </row>
    <row r="321" spans="13:15" x14ac:dyDescent="0.25">
      <c r="M321" t="s">
        <v>737</v>
      </c>
      <c r="N321" t="s">
        <v>31</v>
      </c>
      <c r="O321" t="s">
        <v>736</v>
      </c>
    </row>
    <row r="322" spans="13:15" x14ac:dyDescent="0.25">
      <c r="M322" t="s">
        <v>739</v>
      </c>
      <c r="N322" t="s">
        <v>31</v>
      </c>
      <c r="O322" t="s">
        <v>738</v>
      </c>
    </row>
    <row r="323" spans="13:15" x14ac:dyDescent="0.25">
      <c r="M323" t="s">
        <v>741</v>
      </c>
      <c r="N323" t="s">
        <v>31</v>
      </c>
      <c r="O323" t="s">
        <v>740</v>
      </c>
    </row>
    <row r="324" spans="13:15" x14ac:dyDescent="0.25">
      <c r="M324" t="s">
        <v>742</v>
      </c>
      <c r="N324" t="s">
        <v>31</v>
      </c>
      <c r="O324" t="s">
        <v>147</v>
      </c>
    </row>
    <row r="325" spans="13:15" x14ac:dyDescent="0.25">
      <c r="M325" t="s">
        <v>744</v>
      </c>
      <c r="N325" t="s">
        <v>31</v>
      </c>
      <c r="O325" t="s">
        <v>743</v>
      </c>
    </row>
    <row r="326" spans="13:15" x14ac:dyDescent="0.25">
      <c r="M326" t="s">
        <v>746</v>
      </c>
      <c r="N326" t="s">
        <v>31</v>
      </c>
      <c r="O326" t="s">
        <v>745</v>
      </c>
    </row>
    <row r="327" spans="13:15" x14ac:dyDescent="0.25">
      <c r="M327" t="s">
        <v>747</v>
      </c>
      <c r="N327" t="s">
        <v>31</v>
      </c>
      <c r="O327" t="s">
        <v>159</v>
      </c>
    </row>
    <row r="328" spans="13:15" x14ac:dyDescent="0.25">
      <c r="M328" t="s">
        <v>749</v>
      </c>
      <c r="N328" t="s">
        <v>31</v>
      </c>
      <c r="O328" t="s">
        <v>748</v>
      </c>
    </row>
    <row r="329" spans="13:15" x14ac:dyDescent="0.25">
      <c r="M329" t="s">
        <v>750</v>
      </c>
      <c r="N329" t="s">
        <v>31</v>
      </c>
      <c r="O329" t="s">
        <v>368</v>
      </c>
    </row>
    <row r="330" spans="13:15" x14ac:dyDescent="0.25">
      <c r="M330" t="s">
        <v>752</v>
      </c>
      <c r="N330" t="s">
        <v>31</v>
      </c>
      <c r="O330" t="s">
        <v>751</v>
      </c>
    </row>
    <row r="331" spans="13:15" x14ac:dyDescent="0.25">
      <c r="M331" t="s">
        <v>754</v>
      </c>
      <c r="N331" t="s">
        <v>31</v>
      </c>
      <c r="O331" t="s">
        <v>753</v>
      </c>
    </row>
    <row r="332" spans="13:15" x14ac:dyDescent="0.25">
      <c r="M332" t="s">
        <v>756</v>
      </c>
      <c r="N332" t="s">
        <v>31</v>
      </c>
      <c r="O332" t="s">
        <v>755</v>
      </c>
    </row>
    <row r="333" spans="13:15" x14ac:dyDescent="0.25">
      <c r="M333" t="s">
        <v>758</v>
      </c>
      <c r="N333" t="s">
        <v>31</v>
      </c>
      <c r="O333" t="s">
        <v>757</v>
      </c>
    </row>
    <row r="334" spans="13:15" x14ac:dyDescent="0.25">
      <c r="M334" t="s">
        <v>759</v>
      </c>
      <c r="N334" t="s">
        <v>31</v>
      </c>
      <c r="O334" t="s">
        <v>185</v>
      </c>
    </row>
    <row r="335" spans="13:15" x14ac:dyDescent="0.25">
      <c r="M335" t="s">
        <v>761</v>
      </c>
      <c r="N335" t="s">
        <v>31</v>
      </c>
      <c r="O335" t="s">
        <v>760</v>
      </c>
    </row>
    <row r="336" spans="13:15" x14ac:dyDescent="0.25">
      <c r="M336" t="s">
        <v>762</v>
      </c>
      <c r="N336" t="s">
        <v>31</v>
      </c>
      <c r="O336" t="s">
        <v>191</v>
      </c>
    </row>
    <row r="337" spans="13:15" x14ac:dyDescent="0.25">
      <c r="M337" t="s">
        <v>764</v>
      </c>
      <c r="N337" t="s">
        <v>31</v>
      </c>
      <c r="O337" t="s">
        <v>763</v>
      </c>
    </row>
    <row r="338" spans="13:15" x14ac:dyDescent="0.25">
      <c r="M338" t="s">
        <v>766</v>
      </c>
      <c r="N338" t="s">
        <v>31</v>
      </c>
      <c r="O338" t="s">
        <v>765</v>
      </c>
    </row>
    <row r="339" spans="13:15" x14ac:dyDescent="0.25">
      <c r="M339" t="s">
        <v>768</v>
      </c>
      <c r="N339" t="s">
        <v>31</v>
      </c>
      <c r="O339" t="s">
        <v>767</v>
      </c>
    </row>
    <row r="340" spans="13:15" x14ac:dyDescent="0.25">
      <c r="M340" t="s">
        <v>770</v>
      </c>
      <c r="N340" t="s">
        <v>31</v>
      </c>
      <c r="O340" t="s">
        <v>769</v>
      </c>
    </row>
    <row r="341" spans="13:15" x14ac:dyDescent="0.25">
      <c r="M341" t="s">
        <v>772</v>
      </c>
      <c r="N341" t="s">
        <v>31</v>
      </c>
      <c r="O341" t="s">
        <v>771</v>
      </c>
    </row>
    <row r="342" spans="13:15" x14ac:dyDescent="0.25">
      <c r="M342" t="s">
        <v>774</v>
      </c>
      <c r="N342" t="s">
        <v>31</v>
      </c>
      <c r="O342" t="s">
        <v>773</v>
      </c>
    </row>
    <row r="343" spans="13:15" x14ac:dyDescent="0.25">
      <c r="M343" t="s">
        <v>776</v>
      </c>
      <c r="N343" t="s">
        <v>31</v>
      </c>
      <c r="O343" t="s">
        <v>775</v>
      </c>
    </row>
    <row r="344" spans="13:15" x14ac:dyDescent="0.25">
      <c r="M344" t="s">
        <v>778</v>
      </c>
      <c r="N344" t="s">
        <v>31</v>
      </c>
      <c r="O344" t="s">
        <v>777</v>
      </c>
    </row>
    <row r="345" spans="13:15" x14ac:dyDescent="0.25">
      <c r="M345" t="s">
        <v>780</v>
      </c>
      <c r="N345" t="s">
        <v>31</v>
      </c>
      <c r="O345" t="s">
        <v>779</v>
      </c>
    </row>
    <row r="346" spans="13:15" x14ac:dyDescent="0.25">
      <c r="M346" t="s">
        <v>782</v>
      </c>
      <c r="N346" t="s">
        <v>31</v>
      </c>
      <c r="O346" t="s">
        <v>781</v>
      </c>
    </row>
    <row r="347" spans="13:15" x14ac:dyDescent="0.25">
      <c r="M347" t="s">
        <v>784</v>
      </c>
      <c r="N347" t="s">
        <v>31</v>
      </c>
      <c r="O347" t="s">
        <v>783</v>
      </c>
    </row>
    <row r="348" spans="13:15" x14ac:dyDescent="0.25">
      <c r="M348" t="s">
        <v>786</v>
      </c>
      <c r="N348" t="s">
        <v>31</v>
      </c>
      <c r="O348" t="s">
        <v>785</v>
      </c>
    </row>
    <row r="349" spans="13:15" x14ac:dyDescent="0.25">
      <c r="M349" t="s">
        <v>787</v>
      </c>
      <c r="N349" t="s">
        <v>31</v>
      </c>
      <c r="O349" t="s">
        <v>203</v>
      </c>
    </row>
    <row r="350" spans="13:15" x14ac:dyDescent="0.25">
      <c r="M350" t="s">
        <v>788</v>
      </c>
      <c r="N350" t="s">
        <v>31</v>
      </c>
      <c r="O350" t="s">
        <v>205</v>
      </c>
    </row>
    <row r="351" spans="13:15" x14ac:dyDescent="0.25">
      <c r="M351" t="s">
        <v>789</v>
      </c>
      <c r="N351" t="s">
        <v>31</v>
      </c>
      <c r="O351" t="s">
        <v>409</v>
      </c>
    </row>
    <row r="352" spans="13:15" x14ac:dyDescent="0.25">
      <c r="M352" t="s">
        <v>790</v>
      </c>
      <c r="N352" t="s">
        <v>31</v>
      </c>
      <c r="O352" t="s">
        <v>507</v>
      </c>
    </row>
    <row r="353" spans="13:15" x14ac:dyDescent="0.25">
      <c r="M353" t="s">
        <v>791</v>
      </c>
      <c r="N353" t="s">
        <v>31</v>
      </c>
      <c r="O353" t="s">
        <v>213</v>
      </c>
    </row>
    <row r="354" spans="13:15" x14ac:dyDescent="0.25">
      <c r="M354" t="s">
        <v>793</v>
      </c>
      <c r="N354" t="s">
        <v>31</v>
      </c>
      <c r="O354" t="s">
        <v>792</v>
      </c>
    </row>
    <row r="355" spans="13:15" x14ac:dyDescent="0.25">
      <c r="M355" t="s">
        <v>795</v>
      </c>
      <c r="N355" t="s">
        <v>31</v>
      </c>
      <c r="O355" t="s">
        <v>794</v>
      </c>
    </row>
    <row r="356" spans="13:15" x14ac:dyDescent="0.25">
      <c r="M356" t="s">
        <v>797</v>
      </c>
      <c r="N356" t="s">
        <v>31</v>
      </c>
      <c r="O356" t="s">
        <v>796</v>
      </c>
    </row>
    <row r="357" spans="13:15" x14ac:dyDescent="0.25">
      <c r="M357" t="s">
        <v>798</v>
      </c>
      <c r="N357" t="s">
        <v>31</v>
      </c>
      <c r="O357" t="s">
        <v>221</v>
      </c>
    </row>
    <row r="358" spans="13:15" x14ac:dyDescent="0.25">
      <c r="M358" t="s">
        <v>800</v>
      </c>
      <c r="N358" t="s">
        <v>31</v>
      </c>
      <c r="O358" t="s">
        <v>799</v>
      </c>
    </row>
    <row r="359" spans="13:15" x14ac:dyDescent="0.25">
      <c r="M359" t="s">
        <v>801</v>
      </c>
      <c r="N359" t="s">
        <v>31</v>
      </c>
      <c r="O359" t="s">
        <v>225</v>
      </c>
    </row>
    <row r="360" spans="13:15" x14ac:dyDescent="0.25">
      <c r="M360" t="s">
        <v>803</v>
      </c>
      <c r="N360" t="s">
        <v>31</v>
      </c>
      <c r="O360" t="s">
        <v>802</v>
      </c>
    </row>
    <row r="361" spans="13:15" x14ac:dyDescent="0.25">
      <c r="M361" t="s">
        <v>804</v>
      </c>
      <c r="N361" t="s">
        <v>31</v>
      </c>
      <c r="O361" t="s">
        <v>231</v>
      </c>
    </row>
    <row r="362" spans="13:15" x14ac:dyDescent="0.25">
      <c r="M362" t="s">
        <v>806</v>
      </c>
      <c r="N362" t="s">
        <v>31</v>
      </c>
      <c r="O362" t="s">
        <v>805</v>
      </c>
    </row>
    <row r="363" spans="13:15" x14ac:dyDescent="0.25">
      <c r="M363" t="s">
        <v>808</v>
      </c>
      <c r="N363" t="s">
        <v>31</v>
      </c>
      <c r="O363" t="s">
        <v>807</v>
      </c>
    </row>
    <row r="364" spans="13:15" x14ac:dyDescent="0.25">
      <c r="M364" t="s">
        <v>810</v>
      </c>
      <c r="N364" t="s">
        <v>31</v>
      </c>
      <c r="O364" t="s">
        <v>809</v>
      </c>
    </row>
    <row r="365" spans="13:15" x14ac:dyDescent="0.25">
      <c r="M365" t="s">
        <v>811</v>
      </c>
      <c r="N365" t="s">
        <v>31</v>
      </c>
      <c r="O365" t="s">
        <v>532</v>
      </c>
    </row>
    <row r="366" spans="13:15" x14ac:dyDescent="0.25">
      <c r="M366" t="s">
        <v>813</v>
      </c>
      <c r="N366" t="s">
        <v>31</v>
      </c>
      <c r="O366" t="s">
        <v>812</v>
      </c>
    </row>
    <row r="367" spans="13:15" x14ac:dyDescent="0.25">
      <c r="M367" t="s">
        <v>815</v>
      </c>
      <c r="N367" t="s">
        <v>31</v>
      </c>
      <c r="O367" t="s">
        <v>814</v>
      </c>
    </row>
    <row r="368" spans="13:15" x14ac:dyDescent="0.25">
      <c r="M368" t="s">
        <v>817</v>
      </c>
      <c r="N368" t="s">
        <v>31</v>
      </c>
      <c r="O368" t="s">
        <v>816</v>
      </c>
    </row>
    <row r="369" spans="13:15" x14ac:dyDescent="0.25">
      <c r="M369" t="s">
        <v>819</v>
      </c>
      <c r="N369" t="s">
        <v>31</v>
      </c>
      <c r="O369" t="s">
        <v>818</v>
      </c>
    </row>
    <row r="370" spans="13:15" x14ac:dyDescent="0.25">
      <c r="M370" t="s">
        <v>820</v>
      </c>
      <c r="N370" t="s">
        <v>31</v>
      </c>
      <c r="O370" t="s">
        <v>439</v>
      </c>
    </row>
    <row r="371" spans="13:15" x14ac:dyDescent="0.25">
      <c r="M371" t="s">
        <v>822</v>
      </c>
      <c r="N371" t="s">
        <v>31</v>
      </c>
      <c r="O371" t="s">
        <v>821</v>
      </c>
    </row>
    <row r="372" spans="13:15" x14ac:dyDescent="0.25">
      <c r="M372" t="s">
        <v>824</v>
      </c>
      <c r="N372" t="s">
        <v>31</v>
      </c>
      <c r="O372" t="s">
        <v>823</v>
      </c>
    </row>
    <row r="373" spans="13:15" x14ac:dyDescent="0.25">
      <c r="M373" t="s">
        <v>826</v>
      </c>
      <c r="N373" t="s">
        <v>31</v>
      </c>
      <c r="O373" t="s">
        <v>825</v>
      </c>
    </row>
    <row r="374" spans="13:15" x14ac:dyDescent="0.25">
      <c r="M374" t="s">
        <v>828</v>
      </c>
      <c r="N374" t="s">
        <v>31</v>
      </c>
      <c r="O374" t="s">
        <v>827</v>
      </c>
    </row>
    <row r="375" spans="13:15" x14ac:dyDescent="0.25">
      <c r="M375" t="s">
        <v>830</v>
      </c>
      <c r="N375" t="s">
        <v>31</v>
      </c>
      <c r="O375" t="s">
        <v>829</v>
      </c>
    </row>
    <row r="376" spans="13:15" x14ac:dyDescent="0.25">
      <c r="M376" t="s">
        <v>832</v>
      </c>
      <c r="N376" t="s">
        <v>31</v>
      </c>
      <c r="O376" t="s">
        <v>831</v>
      </c>
    </row>
    <row r="377" spans="13:15" x14ac:dyDescent="0.25">
      <c r="M377" t="s">
        <v>833</v>
      </c>
      <c r="N377" t="s">
        <v>31</v>
      </c>
      <c r="O377" t="s">
        <v>251</v>
      </c>
    </row>
    <row r="378" spans="13:15" x14ac:dyDescent="0.25">
      <c r="M378" t="s">
        <v>835</v>
      </c>
      <c r="N378" t="s">
        <v>31</v>
      </c>
      <c r="O378" t="s">
        <v>834</v>
      </c>
    </row>
    <row r="379" spans="13:15" x14ac:dyDescent="0.25">
      <c r="M379" t="s">
        <v>837</v>
      </c>
      <c r="N379" t="s">
        <v>31</v>
      </c>
      <c r="O379" t="s">
        <v>836</v>
      </c>
    </row>
    <row r="380" spans="13:15" x14ac:dyDescent="0.25">
      <c r="M380" t="s">
        <v>838</v>
      </c>
      <c r="N380" t="s">
        <v>31</v>
      </c>
      <c r="O380" t="s">
        <v>464</v>
      </c>
    </row>
    <row r="381" spans="13:15" x14ac:dyDescent="0.25">
      <c r="M381" t="s">
        <v>840</v>
      </c>
      <c r="N381" t="s">
        <v>31</v>
      </c>
      <c r="O381" t="s">
        <v>839</v>
      </c>
    </row>
    <row r="382" spans="13:15" x14ac:dyDescent="0.25">
      <c r="M382" t="s">
        <v>842</v>
      </c>
      <c r="N382" t="s">
        <v>31</v>
      </c>
      <c r="O382" t="s">
        <v>841</v>
      </c>
    </row>
    <row r="383" spans="13:15" x14ac:dyDescent="0.25">
      <c r="M383" t="s">
        <v>844</v>
      </c>
      <c r="N383" t="s">
        <v>31</v>
      </c>
      <c r="O383" t="s">
        <v>843</v>
      </c>
    </row>
    <row r="384" spans="13:15" x14ac:dyDescent="0.25">
      <c r="M384" t="s">
        <v>845</v>
      </c>
      <c r="N384" t="s">
        <v>31</v>
      </c>
      <c r="O384" t="s">
        <v>126</v>
      </c>
    </row>
    <row r="385" spans="13:15" x14ac:dyDescent="0.25">
      <c r="M385" t="s">
        <v>847</v>
      </c>
      <c r="N385" t="s">
        <v>32</v>
      </c>
      <c r="O385" t="s">
        <v>846</v>
      </c>
    </row>
    <row r="386" spans="13:15" x14ac:dyDescent="0.25">
      <c r="M386" t="s">
        <v>849</v>
      </c>
      <c r="N386" t="s">
        <v>32</v>
      </c>
      <c r="O386" t="s">
        <v>848</v>
      </c>
    </row>
    <row r="387" spans="13:15" x14ac:dyDescent="0.25">
      <c r="M387" t="s">
        <v>851</v>
      </c>
      <c r="N387" t="s">
        <v>32</v>
      </c>
      <c r="O387" t="s">
        <v>850</v>
      </c>
    </row>
    <row r="388" spans="13:15" x14ac:dyDescent="0.25">
      <c r="M388" t="s">
        <v>852</v>
      </c>
      <c r="N388" t="s">
        <v>32</v>
      </c>
      <c r="O388" t="s">
        <v>732</v>
      </c>
    </row>
    <row r="389" spans="13:15" x14ac:dyDescent="0.25">
      <c r="M389" t="s">
        <v>853</v>
      </c>
      <c r="N389" t="s">
        <v>32</v>
      </c>
      <c r="O389" t="s">
        <v>135</v>
      </c>
    </row>
    <row r="390" spans="13:15" x14ac:dyDescent="0.25">
      <c r="M390" t="s">
        <v>855</v>
      </c>
      <c r="N390" t="s">
        <v>32</v>
      </c>
      <c r="O390" t="s">
        <v>854</v>
      </c>
    </row>
    <row r="391" spans="13:15" x14ac:dyDescent="0.25">
      <c r="M391" t="s">
        <v>857</v>
      </c>
      <c r="N391" t="s">
        <v>32</v>
      </c>
      <c r="O391" t="s">
        <v>856</v>
      </c>
    </row>
    <row r="392" spans="13:15" x14ac:dyDescent="0.25">
      <c r="M392" t="s">
        <v>859</v>
      </c>
      <c r="N392" t="s">
        <v>32</v>
      </c>
      <c r="O392" t="s">
        <v>858</v>
      </c>
    </row>
    <row r="393" spans="13:15" x14ac:dyDescent="0.25">
      <c r="M393" t="s">
        <v>861</v>
      </c>
      <c r="N393" t="s">
        <v>32</v>
      </c>
      <c r="O393" t="s">
        <v>860</v>
      </c>
    </row>
    <row r="394" spans="13:15" x14ac:dyDescent="0.25">
      <c r="M394" t="s">
        <v>863</v>
      </c>
      <c r="N394" t="s">
        <v>32</v>
      </c>
      <c r="O394" t="s">
        <v>862</v>
      </c>
    </row>
    <row r="395" spans="13:15" x14ac:dyDescent="0.25">
      <c r="M395" t="s">
        <v>864</v>
      </c>
      <c r="N395" t="s">
        <v>32</v>
      </c>
      <c r="O395" t="s">
        <v>139</v>
      </c>
    </row>
    <row r="396" spans="13:15" x14ac:dyDescent="0.25">
      <c r="M396" t="s">
        <v>866</v>
      </c>
      <c r="N396" t="s">
        <v>32</v>
      </c>
      <c r="O396" t="s">
        <v>865</v>
      </c>
    </row>
    <row r="397" spans="13:15" x14ac:dyDescent="0.25">
      <c r="M397" t="s">
        <v>868</v>
      </c>
      <c r="N397" t="s">
        <v>32</v>
      </c>
      <c r="O397" t="s">
        <v>867</v>
      </c>
    </row>
    <row r="398" spans="13:15" x14ac:dyDescent="0.25">
      <c r="M398" t="s">
        <v>870</v>
      </c>
      <c r="N398" t="s">
        <v>32</v>
      </c>
      <c r="O398" t="s">
        <v>869</v>
      </c>
    </row>
    <row r="399" spans="13:15" x14ac:dyDescent="0.25">
      <c r="M399" t="s">
        <v>872</v>
      </c>
      <c r="N399" t="s">
        <v>32</v>
      </c>
      <c r="O399" t="s">
        <v>871</v>
      </c>
    </row>
    <row r="400" spans="13:15" x14ac:dyDescent="0.25">
      <c r="M400" t="s">
        <v>874</v>
      </c>
      <c r="N400" t="s">
        <v>32</v>
      </c>
      <c r="O400" t="s">
        <v>873</v>
      </c>
    </row>
    <row r="401" spans="13:15" x14ac:dyDescent="0.25">
      <c r="M401" t="s">
        <v>876</v>
      </c>
      <c r="N401" t="s">
        <v>32</v>
      </c>
      <c r="O401" t="s">
        <v>875</v>
      </c>
    </row>
    <row r="402" spans="13:15" x14ac:dyDescent="0.25">
      <c r="M402" t="s">
        <v>878</v>
      </c>
      <c r="N402" t="s">
        <v>32</v>
      </c>
      <c r="O402" t="s">
        <v>877</v>
      </c>
    </row>
    <row r="403" spans="13:15" x14ac:dyDescent="0.25">
      <c r="M403" t="s">
        <v>879</v>
      </c>
      <c r="N403" t="s">
        <v>32</v>
      </c>
      <c r="O403" t="s">
        <v>147</v>
      </c>
    </row>
    <row r="404" spans="13:15" x14ac:dyDescent="0.25">
      <c r="M404" t="s">
        <v>881</v>
      </c>
      <c r="N404" t="s">
        <v>32</v>
      </c>
      <c r="O404" t="s">
        <v>880</v>
      </c>
    </row>
    <row r="405" spans="13:15" x14ac:dyDescent="0.25">
      <c r="M405" t="s">
        <v>883</v>
      </c>
      <c r="N405" t="s">
        <v>32</v>
      </c>
      <c r="O405" t="s">
        <v>882</v>
      </c>
    </row>
    <row r="406" spans="13:15" x14ac:dyDescent="0.25">
      <c r="M406" t="s">
        <v>884</v>
      </c>
      <c r="N406" t="s">
        <v>32</v>
      </c>
      <c r="O406" t="s">
        <v>358</v>
      </c>
    </row>
    <row r="407" spans="13:15" x14ac:dyDescent="0.25">
      <c r="M407" t="s">
        <v>886</v>
      </c>
      <c r="N407" t="s">
        <v>32</v>
      </c>
      <c r="O407" t="s">
        <v>885</v>
      </c>
    </row>
    <row r="408" spans="13:15" x14ac:dyDescent="0.25">
      <c r="M408" t="s">
        <v>888</v>
      </c>
      <c r="N408" t="s">
        <v>32</v>
      </c>
      <c r="O408" t="s">
        <v>887</v>
      </c>
    </row>
    <row r="409" spans="13:15" x14ac:dyDescent="0.25">
      <c r="M409" t="s">
        <v>890</v>
      </c>
      <c r="N409" t="s">
        <v>32</v>
      </c>
      <c r="O409" t="s">
        <v>889</v>
      </c>
    </row>
    <row r="410" spans="13:15" x14ac:dyDescent="0.25">
      <c r="M410" t="s">
        <v>892</v>
      </c>
      <c r="N410" t="s">
        <v>32</v>
      </c>
      <c r="O410" t="s">
        <v>891</v>
      </c>
    </row>
    <row r="411" spans="13:15" x14ac:dyDescent="0.25">
      <c r="M411" t="s">
        <v>894</v>
      </c>
      <c r="N411" t="s">
        <v>32</v>
      </c>
      <c r="O411" t="s">
        <v>893</v>
      </c>
    </row>
    <row r="412" spans="13:15" x14ac:dyDescent="0.25">
      <c r="M412" t="s">
        <v>895</v>
      </c>
      <c r="N412" t="s">
        <v>32</v>
      </c>
      <c r="O412" t="s">
        <v>151</v>
      </c>
    </row>
    <row r="413" spans="13:15" x14ac:dyDescent="0.25">
      <c r="M413" t="s">
        <v>896</v>
      </c>
      <c r="N413" t="s">
        <v>32</v>
      </c>
      <c r="O413" t="s">
        <v>157</v>
      </c>
    </row>
    <row r="414" spans="13:15" x14ac:dyDescent="0.25">
      <c r="M414" t="s">
        <v>897</v>
      </c>
      <c r="N414" t="s">
        <v>32</v>
      </c>
      <c r="O414" t="s">
        <v>159</v>
      </c>
    </row>
    <row r="415" spans="13:15" x14ac:dyDescent="0.25">
      <c r="M415" t="s">
        <v>899</v>
      </c>
      <c r="N415" t="s">
        <v>32</v>
      </c>
      <c r="O415" t="s">
        <v>898</v>
      </c>
    </row>
    <row r="416" spans="13:15" x14ac:dyDescent="0.25">
      <c r="M416" t="s">
        <v>901</v>
      </c>
      <c r="N416" t="s">
        <v>32</v>
      </c>
      <c r="O416" t="s">
        <v>900</v>
      </c>
    </row>
    <row r="417" spans="13:15" x14ac:dyDescent="0.25">
      <c r="M417" t="s">
        <v>903</v>
      </c>
      <c r="N417" t="s">
        <v>32</v>
      </c>
      <c r="O417" t="s">
        <v>902</v>
      </c>
    </row>
    <row r="418" spans="13:15" x14ac:dyDescent="0.25">
      <c r="M418" t="s">
        <v>904</v>
      </c>
      <c r="N418" t="s">
        <v>32</v>
      </c>
      <c r="O418" t="s">
        <v>163</v>
      </c>
    </row>
    <row r="419" spans="13:15" x14ac:dyDescent="0.25">
      <c r="M419" t="s">
        <v>906</v>
      </c>
      <c r="N419" t="s">
        <v>32</v>
      </c>
      <c r="O419" t="s">
        <v>905</v>
      </c>
    </row>
    <row r="420" spans="13:15" x14ac:dyDescent="0.25">
      <c r="M420" t="s">
        <v>907</v>
      </c>
      <c r="N420" t="s">
        <v>32</v>
      </c>
      <c r="O420" t="s">
        <v>368</v>
      </c>
    </row>
    <row r="421" spans="13:15" x14ac:dyDescent="0.25">
      <c r="M421" t="s">
        <v>909</v>
      </c>
      <c r="N421" t="s">
        <v>32</v>
      </c>
      <c r="O421" t="s">
        <v>908</v>
      </c>
    </row>
    <row r="422" spans="13:15" x14ac:dyDescent="0.25">
      <c r="M422" t="s">
        <v>911</v>
      </c>
      <c r="N422" t="s">
        <v>32</v>
      </c>
      <c r="O422" t="s">
        <v>910</v>
      </c>
    </row>
    <row r="423" spans="13:15" x14ac:dyDescent="0.25">
      <c r="M423" t="s">
        <v>912</v>
      </c>
      <c r="N423" t="s">
        <v>32</v>
      </c>
      <c r="O423" t="s">
        <v>374</v>
      </c>
    </row>
    <row r="424" spans="13:15" x14ac:dyDescent="0.25">
      <c r="M424" t="s">
        <v>914</v>
      </c>
      <c r="N424" t="s">
        <v>32</v>
      </c>
      <c r="O424" t="s">
        <v>913</v>
      </c>
    </row>
    <row r="425" spans="13:15" x14ac:dyDescent="0.25">
      <c r="M425" t="s">
        <v>915</v>
      </c>
      <c r="N425" t="s">
        <v>32</v>
      </c>
      <c r="O425" t="s">
        <v>751</v>
      </c>
    </row>
    <row r="426" spans="13:15" x14ac:dyDescent="0.25">
      <c r="M426" t="s">
        <v>917</v>
      </c>
      <c r="N426" t="s">
        <v>32</v>
      </c>
      <c r="O426" t="s">
        <v>916</v>
      </c>
    </row>
    <row r="427" spans="13:15" x14ac:dyDescent="0.25">
      <c r="M427" t="s">
        <v>919</v>
      </c>
      <c r="N427" t="s">
        <v>32</v>
      </c>
      <c r="O427" t="s">
        <v>918</v>
      </c>
    </row>
    <row r="428" spans="13:15" x14ac:dyDescent="0.25">
      <c r="M428" t="s">
        <v>921</v>
      </c>
      <c r="N428" t="s">
        <v>32</v>
      </c>
      <c r="O428" t="s">
        <v>920</v>
      </c>
    </row>
    <row r="429" spans="13:15" x14ac:dyDescent="0.25">
      <c r="M429" t="s">
        <v>923</v>
      </c>
      <c r="N429" t="s">
        <v>32</v>
      </c>
      <c r="O429" t="s">
        <v>922</v>
      </c>
    </row>
    <row r="430" spans="13:15" x14ac:dyDescent="0.25">
      <c r="M430" t="s">
        <v>925</v>
      </c>
      <c r="N430" t="s">
        <v>32</v>
      </c>
      <c r="O430" t="s">
        <v>924</v>
      </c>
    </row>
    <row r="431" spans="13:15" x14ac:dyDescent="0.25">
      <c r="M431" t="s">
        <v>927</v>
      </c>
      <c r="N431" t="s">
        <v>32</v>
      </c>
      <c r="O431" t="s">
        <v>926</v>
      </c>
    </row>
    <row r="432" spans="13:15" x14ac:dyDescent="0.25">
      <c r="M432" t="s">
        <v>928</v>
      </c>
      <c r="N432" t="s">
        <v>32</v>
      </c>
      <c r="O432" t="s">
        <v>623</v>
      </c>
    </row>
    <row r="433" spans="13:15" x14ac:dyDescent="0.25">
      <c r="M433" t="s">
        <v>930</v>
      </c>
      <c r="N433" t="s">
        <v>32</v>
      </c>
      <c r="O433" t="s">
        <v>929</v>
      </c>
    </row>
    <row r="434" spans="13:15" x14ac:dyDescent="0.25">
      <c r="M434" t="s">
        <v>932</v>
      </c>
      <c r="N434" t="s">
        <v>32</v>
      </c>
      <c r="O434" t="s">
        <v>931</v>
      </c>
    </row>
    <row r="435" spans="13:15" x14ac:dyDescent="0.25">
      <c r="M435" t="s">
        <v>934</v>
      </c>
      <c r="N435" t="s">
        <v>32</v>
      </c>
      <c r="O435" t="s">
        <v>933</v>
      </c>
    </row>
    <row r="436" spans="13:15" x14ac:dyDescent="0.25">
      <c r="M436" t="s">
        <v>935</v>
      </c>
      <c r="N436" t="s">
        <v>32</v>
      </c>
      <c r="O436" t="s">
        <v>627</v>
      </c>
    </row>
    <row r="437" spans="13:15" x14ac:dyDescent="0.25">
      <c r="M437" t="s">
        <v>937</v>
      </c>
      <c r="N437" t="s">
        <v>32</v>
      </c>
      <c r="O437" t="s">
        <v>936</v>
      </c>
    </row>
    <row r="438" spans="13:15" x14ac:dyDescent="0.25">
      <c r="M438" t="s">
        <v>939</v>
      </c>
      <c r="N438" t="s">
        <v>32</v>
      </c>
      <c r="O438" t="s">
        <v>938</v>
      </c>
    </row>
    <row r="439" spans="13:15" x14ac:dyDescent="0.25">
      <c r="M439" t="s">
        <v>941</v>
      </c>
      <c r="N439" t="s">
        <v>32</v>
      </c>
      <c r="O439" t="s">
        <v>940</v>
      </c>
    </row>
    <row r="440" spans="13:15" x14ac:dyDescent="0.25">
      <c r="M440" t="s">
        <v>942</v>
      </c>
      <c r="N440" t="s">
        <v>32</v>
      </c>
      <c r="O440" t="s">
        <v>189</v>
      </c>
    </row>
    <row r="441" spans="13:15" x14ac:dyDescent="0.25">
      <c r="M441" t="s">
        <v>944</v>
      </c>
      <c r="N441" t="s">
        <v>32</v>
      </c>
      <c r="O441" t="s">
        <v>943</v>
      </c>
    </row>
    <row r="442" spans="13:15" x14ac:dyDescent="0.25">
      <c r="M442" t="s">
        <v>946</v>
      </c>
      <c r="N442" t="s">
        <v>32</v>
      </c>
      <c r="O442" t="s">
        <v>945</v>
      </c>
    </row>
    <row r="443" spans="13:15" x14ac:dyDescent="0.25">
      <c r="M443" t="s">
        <v>947</v>
      </c>
      <c r="N443" t="s">
        <v>32</v>
      </c>
      <c r="O443" t="s">
        <v>191</v>
      </c>
    </row>
    <row r="444" spans="13:15" x14ac:dyDescent="0.25">
      <c r="M444" t="s">
        <v>948</v>
      </c>
      <c r="N444" t="s">
        <v>32</v>
      </c>
      <c r="O444" t="s">
        <v>388</v>
      </c>
    </row>
    <row r="445" spans="13:15" x14ac:dyDescent="0.25">
      <c r="M445" t="s">
        <v>950</v>
      </c>
      <c r="N445" t="s">
        <v>32</v>
      </c>
      <c r="O445" t="s">
        <v>949</v>
      </c>
    </row>
    <row r="446" spans="13:15" x14ac:dyDescent="0.25">
      <c r="M446" t="s">
        <v>952</v>
      </c>
      <c r="N446" t="s">
        <v>32</v>
      </c>
      <c r="O446" t="s">
        <v>951</v>
      </c>
    </row>
    <row r="447" spans="13:15" x14ac:dyDescent="0.25">
      <c r="M447" t="s">
        <v>954</v>
      </c>
      <c r="N447" t="s">
        <v>32</v>
      </c>
      <c r="O447" t="s">
        <v>953</v>
      </c>
    </row>
    <row r="448" spans="13:15" x14ac:dyDescent="0.25">
      <c r="M448" t="s">
        <v>956</v>
      </c>
      <c r="N448" t="s">
        <v>32</v>
      </c>
      <c r="O448" t="s">
        <v>955</v>
      </c>
    </row>
    <row r="449" spans="13:15" x14ac:dyDescent="0.25">
      <c r="M449" t="s">
        <v>958</v>
      </c>
      <c r="N449" t="s">
        <v>32</v>
      </c>
      <c r="O449" t="s">
        <v>957</v>
      </c>
    </row>
    <row r="450" spans="13:15" x14ac:dyDescent="0.25">
      <c r="M450" t="s">
        <v>959</v>
      </c>
      <c r="N450" t="s">
        <v>32</v>
      </c>
      <c r="O450" t="s">
        <v>195</v>
      </c>
    </row>
    <row r="451" spans="13:15" x14ac:dyDescent="0.25">
      <c r="M451" t="s">
        <v>961</v>
      </c>
      <c r="N451" t="s">
        <v>32</v>
      </c>
      <c r="O451" t="s">
        <v>960</v>
      </c>
    </row>
    <row r="452" spans="13:15" x14ac:dyDescent="0.25">
      <c r="M452" t="s">
        <v>963</v>
      </c>
      <c r="N452" t="s">
        <v>32</v>
      </c>
      <c r="O452" t="s">
        <v>962</v>
      </c>
    </row>
    <row r="453" spans="13:15" x14ac:dyDescent="0.25">
      <c r="M453" t="s">
        <v>965</v>
      </c>
      <c r="N453" t="s">
        <v>32</v>
      </c>
      <c r="O453" t="s">
        <v>964</v>
      </c>
    </row>
    <row r="454" spans="13:15" x14ac:dyDescent="0.25">
      <c r="M454" t="s">
        <v>967</v>
      </c>
      <c r="N454" t="s">
        <v>32</v>
      </c>
      <c r="O454" t="s">
        <v>966</v>
      </c>
    </row>
    <row r="455" spans="13:15" x14ac:dyDescent="0.25">
      <c r="M455" t="s">
        <v>969</v>
      </c>
      <c r="N455" t="s">
        <v>32</v>
      </c>
      <c r="O455" t="s">
        <v>968</v>
      </c>
    </row>
    <row r="456" spans="13:15" x14ac:dyDescent="0.25">
      <c r="M456" t="s">
        <v>971</v>
      </c>
      <c r="N456" t="s">
        <v>32</v>
      </c>
      <c r="O456" t="s">
        <v>970</v>
      </c>
    </row>
    <row r="457" spans="13:15" x14ac:dyDescent="0.25">
      <c r="M457" t="s">
        <v>973</v>
      </c>
      <c r="N457" t="s">
        <v>32</v>
      </c>
      <c r="O457" t="s">
        <v>972</v>
      </c>
    </row>
    <row r="458" spans="13:15" x14ac:dyDescent="0.25">
      <c r="M458" t="s">
        <v>975</v>
      </c>
      <c r="N458" t="s">
        <v>32</v>
      </c>
      <c r="O458" t="s">
        <v>974</v>
      </c>
    </row>
    <row r="459" spans="13:15" x14ac:dyDescent="0.25">
      <c r="M459" t="s">
        <v>976</v>
      </c>
      <c r="N459" t="s">
        <v>32</v>
      </c>
      <c r="O459" t="s">
        <v>199</v>
      </c>
    </row>
    <row r="460" spans="13:15" x14ac:dyDescent="0.25">
      <c r="M460" t="s">
        <v>977</v>
      </c>
      <c r="N460" t="s">
        <v>32</v>
      </c>
      <c r="O460" t="s">
        <v>201</v>
      </c>
    </row>
    <row r="461" spans="13:15" x14ac:dyDescent="0.25">
      <c r="M461" t="s">
        <v>979</v>
      </c>
      <c r="N461" t="s">
        <v>32</v>
      </c>
      <c r="O461" t="s">
        <v>978</v>
      </c>
    </row>
    <row r="462" spans="13:15" x14ac:dyDescent="0.25">
      <c r="M462" t="s">
        <v>980</v>
      </c>
      <c r="N462" t="s">
        <v>32</v>
      </c>
      <c r="O462" t="s">
        <v>203</v>
      </c>
    </row>
    <row r="463" spans="13:15" x14ac:dyDescent="0.25">
      <c r="M463" t="s">
        <v>982</v>
      </c>
      <c r="N463" t="s">
        <v>32</v>
      </c>
      <c r="O463" t="s">
        <v>981</v>
      </c>
    </row>
    <row r="464" spans="13:15" x14ac:dyDescent="0.25">
      <c r="M464" t="s">
        <v>984</v>
      </c>
      <c r="N464" t="s">
        <v>32</v>
      </c>
      <c r="O464" t="s">
        <v>983</v>
      </c>
    </row>
    <row r="465" spans="13:15" x14ac:dyDescent="0.25">
      <c r="M465" t="s">
        <v>985</v>
      </c>
      <c r="N465" t="s">
        <v>32</v>
      </c>
      <c r="O465" t="s">
        <v>205</v>
      </c>
    </row>
    <row r="466" spans="13:15" x14ac:dyDescent="0.25">
      <c r="M466" t="s">
        <v>987</v>
      </c>
      <c r="N466" t="s">
        <v>32</v>
      </c>
      <c r="O466" t="s">
        <v>986</v>
      </c>
    </row>
    <row r="467" spans="13:15" x14ac:dyDescent="0.25">
      <c r="M467" t="s">
        <v>988</v>
      </c>
      <c r="N467" t="s">
        <v>32</v>
      </c>
      <c r="O467" t="s">
        <v>407</v>
      </c>
    </row>
    <row r="468" spans="13:15" x14ac:dyDescent="0.25">
      <c r="M468" t="s">
        <v>990</v>
      </c>
      <c r="N468" t="s">
        <v>32</v>
      </c>
      <c r="O468" t="s">
        <v>989</v>
      </c>
    </row>
    <row r="469" spans="13:15" x14ac:dyDescent="0.25">
      <c r="M469" t="s">
        <v>991</v>
      </c>
      <c r="N469" t="s">
        <v>32</v>
      </c>
      <c r="O469" t="s">
        <v>207</v>
      </c>
    </row>
    <row r="470" spans="13:15" x14ac:dyDescent="0.25">
      <c r="M470" t="s">
        <v>993</v>
      </c>
      <c r="N470" t="s">
        <v>32</v>
      </c>
      <c r="O470" t="s">
        <v>992</v>
      </c>
    </row>
    <row r="471" spans="13:15" x14ac:dyDescent="0.25">
      <c r="M471" t="s">
        <v>995</v>
      </c>
      <c r="N471" t="s">
        <v>32</v>
      </c>
      <c r="O471" t="s">
        <v>994</v>
      </c>
    </row>
    <row r="472" spans="13:15" x14ac:dyDescent="0.25">
      <c r="M472" t="s">
        <v>996</v>
      </c>
      <c r="N472" t="s">
        <v>32</v>
      </c>
      <c r="O472" t="s">
        <v>213</v>
      </c>
    </row>
    <row r="473" spans="13:15" x14ac:dyDescent="0.25">
      <c r="M473" t="s">
        <v>997</v>
      </c>
      <c r="N473" t="s">
        <v>32</v>
      </c>
      <c r="O473" t="s">
        <v>796</v>
      </c>
    </row>
    <row r="474" spans="13:15" x14ac:dyDescent="0.25">
      <c r="M474" t="s">
        <v>998</v>
      </c>
      <c r="N474" t="s">
        <v>32</v>
      </c>
      <c r="O474" t="s">
        <v>413</v>
      </c>
    </row>
    <row r="475" spans="13:15" x14ac:dyDescent="0.25">
      <c r="M475" t="s">
        <v>1000</v>
      </c>
      <c r="N475" t="s">
        <v>32</v>
      </c>
      <c r="O475" t="s">
        <v>999</v>
      </c>
    </row>
    <row r="476" spans="13:15" x14ac:dyDescent="0.25">
      <c r="M476" t="s">
        <v>1001</v>
      </c>
      <c r="N476" t="s">
        <v>32</v>
      </c>
      <c r="O476" t="s">
        <v>217</v>
      </c>
    </row>
    <row r="477" spans="13:15" x14ac:dyDescent="0.25">
      <c r="M477" t="s">
        <v>1003</v>
      </c>
      <c r="N477" t="s">
        <v>32</v>
      </c>
      <c r="O477" t="s">
        <v>1002</v>
      </c>
    </row>
    <row r="478" spans="13:15" x14ac:dyDescent="0.25">
      <c r="M478" t="s">
        <v>1005</v>
      </c>
      <c r="N478" t="s">
        <v>32</v>
      </c>
      <c r="O478" t="s">
        <v>1004</v>
      </c>
    </row>
    <row r="479" spans="13:15" x14ac:dyDescent="0.25">
      <c r="M479" t="s">
        <v>1007</v>
      </c>
      <c r="N479" t="s">
        <v>32</v>
      </c>
      <c r="O479" t="s">
        <v>1006</v>
      </c>
    </row>
    <row r="480" spans="13:15" x14ac:dyDescent="0.25">
      <c r="M480" t="s">
        <v>1008</v>
      </c>
      <c r="N480" t="s">
        <v>32</v>
      </c>
      <c r="O480" t="s">
        <v>219</v>
      </c>
    </row>
    <row r="481" spans="13:15" x14ac:dyDescent="0.25">
      <c r="M481" t="s">
        <v>1009</v>
      </c>
      <c r="N481" t="s">
        <v>32</v>
      </c>
      <c r="O481" t="s">
        <v>221</v>
      </c>
    </row>
    <row r="482" spans="13:15" x14ac:dyDescent="0.25">
      <c r="M482" t="s">
        <v>1010</v>
      </c>
      <c r="N482" t="s">
        <v>32</v>
      </c>
      <c r="O482" t="s">
        <v>225</v>
      </c>
    </row>
    <row r="483" spans="13:15" x14ac:dyDescent="0.25">
      <c r="M483" t="s">
        <v>1012</v>
      </c>
      <c r="N483" t="s">
        <v>32</v>
      </c>
      <c r="O483" t="s">
        <v>1011</v>
      </c>
    </row>
    <row r="484" spans="13:15" x14ac:dyDescent="0.25">
      <c r="M484" t="s">
        <v>1013</v>
      </c>
      <c r="N484" t="s">
        <v>32</v>
      </c>
      <c r="O484" t="s">
        <v>423</v>
      </c>
    </row>
    <row r="485" spans="13:15" x14ac:dyDescent="0.25">
      <c r="M485" t="s">
        <v>1015</v>
      </c>
      <c r="N485" t="s">
        <v>32</v>
      </c>
      <c r="O485" t="s">
        <v>1014</v>
      </c>
    </row>
    <row r="486" spans="13:15" x14ac:dyDescent="0.25">
      <c r="M486" t="s">
        <v>1016</v>
      </c>
      <c r="N486" t="s">
        <v>32</v>
      </c>
      <c r="O486" t="s">
        <v>231</v>
      </c>
    </row>
    <row r="487" spans="13:15" x14ac:dyDescent="0.25">
      <c r="M487" t="s">
        <v>1017</v>
      </c>
      <c r="N487" t="s">
        <v>32</v>
      </c>
      <c r="O487" t="s">
        <v>233</v>
      </c>
    </row>
    <row r="488" spans="13:15" x14ac:dyDescent="0.25">
      <c r="M488" t="s">
        <v>1018</v>
      </c>
      <c r="N488" t="s">
        <v>32</v>
      </c>
      <c r="O488" t="s">
        <v>235</v>
      </c>
    </row>
    <row r="489" spans="13:15" x14ac:dyDescent="0.25">
      <c r="M489" t="s">
        <v>1020</v>
      </c>
      <c r="N489" t="s">
        <v>32</v>
      </c>
      <c r="O489" t="s">
        <v>1019</v>
      </c>
    </row>
    <row r="490" spans="13:15" x14ac:dyDescent="0.25">
      <c r="M490" t="s">
        <v>1022</v>
      </c>
      <c r="N490" t="s">
        <v>32</v>
      </c>
      <c r="O490" t="s">
        <v>1021</v>
      </c>
    </row>
    <row r="491" spans="13:15" x14ac:dyDescent="0.25">
      <c r="M491" t="s">
        <v>1023</v>
      </c>
      <c r="N491" t="s">
        <v>32</v>
      </c>
      <c r="O491" t="s">
        <v>429</v>
      </c>
    </row>
    <row r="492" spans="13:15" x14ac:dyDescent="0.25">
      <c r="M492" t="s">
        <v>1025</v>
      </c>
      <c r="N492" t="s">
        <v>32</v>
      </c>
      <c r="O492" t="s">
        <v>1024</v>
      </c>
    </row>
    <row r="493" spans="13:15" x14ac:dyDescent="0.25">
      <c r="M493" t="s">
        <v>1027</v>
      </c>
      <c r="N493" t="s">
        <v>32</v>
      </c>
      <c r="O493" t="s">
        <v>1026</v>
      </c>
    </row>
    <row r="494" spans="13:15" x14ac:dyDescent="0.25">
      <c r="M494" t="s">
        <v>1029</v>
      </c>
      <c r="N494" t="s">
        <v>32</v>
      </c>
      <c r="O494" t="s">
        <v>1028</v>
      </c>
    </row>
    <row r="495" spans="13:15" x14ac:dyDescent="0.25">
      <c r="M495" t="s">
        <v>1031</v>
      </c>
      <c r="N495" t="s">
        <v>32</v>
      </c>
      <c r="O495" t="s">
        <v>1030</v>
      </c>
    </row>
    <row r="496" spans="13:15" x14ac:dyDescent="0.25">
      <c r="M496" t="s">
        <v>1032</v>
      </c>
      <c r="N496" t="s">
        <v>32</v>
      </c>
      <c r="O496" t="s">
        <v>239</v>
      </c>
    </row>
    <row r="497" spans="13:15" x14ac:dyDescent="0.25">
      <c r="M497" t="s">
        <v>1034</v>
      </c>
      <c r="N497" t="s">
        <v>32</v>
      </c>
      <c r="O497" t="s">
        <v>1033</v>
      </c>
    </row>
    <row r="498" spans="13:15" x14ac:dyDescent="0.25">
      <c r="M498" t="s">
        <v>1035</v>
      </c>
      <c r="N498" t="s">
        <v>32</v>
      </c>
      <c r="O498" t="s">
        <v>241</v>
      </c>
    </row>
    <row r="499" spans="13:15" x14ac:dyDescent="0.25">
      <c r="M499" t="s">
        <v>1036</v>
      </c>
      <c r="N499" t="s">
        <v>32</v>
      </c>
      <c r="O499" t="s">
        <v>439</v>
      </c>
    </row>
    <row r="500" spans="13:15" x14ac:dyDescent="0.25">
      <c r="M500" t="s">
        <v>1037</v>
      </c>
      <c r="N500" t="s">
        <v>32</v>
      </c>
      <c r="O500" t="s">
        <v>445</v>
      </c>
    </row>
    <row r="501" spans="13:15" x14ac:dyDescent="0.25">
      <c r="M501" t="s">
        <v>1038</v>
      </c>
      <c r="N501" t="s">
        <v>32</v>
      </c>
      <c r="O501" t="s">
        <v>821</v>
      </c>
    </row>
    <row r="502" spans="13:15" x14ac:dyDescent="0.25">
      <c r="M502" t="s">
        <v>1040</v>
      </c>
      <c r="N502" t="s">
        <v>32</v>
      </c>
      <c r="O502" t="s">
        <v>1039</v>
      </c>
    </row>
    <row r="503" spans="13:15" x14ac:dyDescent="0.25">
      <c r="M503" t="s">
        <v>1042</v>
      </c>
      <c r="N503" t="s">
        <v>32</v>
      </c>
      <c r="O503" t="s">
        <v>1041</v>
      </c>
    </row>
    <row r="504" spans="13:15" x14ac:dyDescent="0.25">
      <c r="M504" t="s">
        <v>1043</v>
      </c>
      <c r="N504" t="s">
        <v>32</v>
      </c>
      <c r="O504" t="s">
        <v>243</v>
      </c>
    </row>
    <row r="505" spans="13:15" x14ac:dyDescent="0.25">
      <c r="M505" t="s">
        <v>1045</v>
      </c>
      <c r="N505" t="s">
        <v>32</v>
      </c>
      <c r="O505" t="s">
        <v>1044</v>
      </c>
    </row>
    <row r="506" spans="13:15" x14ac:dyDescent="0.25">
      <c r="M506" t="s">
        <v>1047</v>
      </c>
      <c r="N506" t="s">
        <v>32</v>
      </c>
      <c r="O506" t="s">
        <v>1046</v>
      </c>
    </row>
    <row r="507" spans="13:15" x14ac:dyDescent="0.25">
      <c r="M507" t="s">
        <v>1049</v>
      </c>
      <c r="N507" t="s">
        <v>32</v>
      </c>
      <c r="O507" t="s">
        <v>1048</v>
      </c>
    </row>
    <row r="508" spans="13:15" x14ac:dyDescent="0.25">
      <c r="M508" t="s">
        <v>1051</v>
      </c>
      <c r="N508" t="s">
        <v>32</v>
      </c>
      <c r="O508" t="s">
        <v>1050</v>
      </c>
    </row>
    <row r="509" spans="13:15" x14ac:dyDescent="0.25">
      <c r="M509" t="s">
        <v>1052</v>
      </c>
      <c r="N509" t="s">
        <v>32</v>
      </c>
      <c r="O509" t="s">
        <v>831</v>
      </c>
    </row>
    <row r="510" spans="13:15" x14ac:dyDescent="0.25">
      <c r="M510" t="s">
        <v>1054</v>
      </c>
      <c r="N510" t="s">
        <v>32</v>
      </c>
      <c r="O510" t="s">
        <v>1053</v>
      </c>
    </row>
    <row r="511" spans="13:15" x14ac:dyDescent="0.25">
      <c r="M511" t="s">
        <v>1056</v>
      </c>
      <c r="N511" t="s">
        <v>32</v>
      </c>
      <c r="O511" t="s">
        <v>1055</v>
      </c>
    </row>
    <row r="512" spans="13:15" x14ac:dyDescent="0.25">
      <c r="M512" t="s">
        <v>1058</v>
      </c>
      <c r="N512" t="s">
        <v>32</v>
      </c>
      <c r="O512" t="s">
        <v>1057</v>
      </c>
    </row>
    <row r="513" spans="13:15" x14ac:dyDescent="0.25">
      <c r="M513" t="s">
        <v>1059</v>
      </c>
      <c r="N513" t="s">
        <v>32</v>
      </c>
      <c r="O513" t="s">
        <v>251</v>
      </c>
    </row>
    <row r="514" spans="13:15" x14ac:dyDescent="0.25">
      <c r="M514" t="s">
        <v>1061</v>
      </c>
      <c r="N514" t="s">
        <v>32</v>
      </c>
      <c r="O514" t="s">
        <v>1060</v>
      </c>
    </row>
    <row r="515" spans="13:15" x14ac:dyDescent="0.25">
      <c r="M515" t="s">
        <v>1063</v>
      </c>
      <c r="N515" t="s">
        <v>32</v>
      </c>
      <c r="O515" t="s">
        <v>1062</v>
      </c>
    </row>
    <row r="516" spans="13:15" x14ac:dyDescent="0.25">
      <c r="M516" t="s">
        <v>1065</v>
      </c>
      <c r="N516" t="s">
        <v>32</v>
      </c>
      <c r="O516" t="s">
        <v>1064</v>
      </c>
    </row>
    <row r="517" spans="13:15" x14ac:dyDescent="0.25">
      <c r="M517" t="s">
        <v>1066</v>
      </c>
      <c r="N517" t="s">
        <v>32</v>
      </c>
      <c r="O517" t="s">
        <v>836</v>
      </c>
    </row>
    <row r="518" spans="13:15" x14ac:dyDescent="0.25">
      <c r="M518" t="s">
        <v>1068</v>
      </c>
      <c r="N518" t="s">
        <v>32</v>
      </c>
      <c r="O518" t="s">
        <v>1067</v>
      </c>
    </row>
    <row r="519" spans="13:15" x14ac:dyDescent="0.25">
      <c r="M519" t="s">
        <v>1070</v>
      </c>
      <c r="N519" t="s">
        <v>32</v>
      </c>
      <c r="O519" t="s">
        <v>1069</v>
      </c>
    </row>
    <row r="520" spans="13:15" x14ac:dyDescent="0.25">
      <c r="M520" t="s">
        <v>1072</v>
      </c>
      <c r="N520" t="s">
        <v>32</v>
      </c>
      <c r="O520" t="s">
        <v>1071</v>
      </c>
    </row>
    <row r="521" spans="13:15" x14ac:dyDescent="0.25">
      <c r="M521" t="s">
        <v>1074</v>
      </c>
      <c r="N521" t="s">
        <v>32</v>
      </c>
      <c r="O521" t="s">
        <v>1073</v>
      </c>
    </row>
    <row r="522" spans="13:15" x14ac:dyDescent="0.25">
      <c r="M522" t="s">
        <v>1076</v>
      </c>
      <c r="N522" t="s">
        <v>32</v>
      </c>
      <c r="O522" t="s">
        <v>1075</v>
      </c>
    </row>
    <row r="523" spans="13:15" x14ac:dyDescent="0.25">
      <c r="M523" t="s">
        <v>1078</v>
      </c>
      <c r="N523" t="s">
        <v>32</v>
      </c>
      <c r="O523" t="s">
        <v>1077</v>
      </c>
    </row>
    <row r="524" spans="13:15" x14ac:dyDescent="0.25">
      <c r="M524" t="s">
        <v>1080</v>
      </c>
      <c r="N524" t="s">
        <v>32</v>
      </c>
      <c r="O524" t="s">
        <v>1079</v>
      </c>
    </row>
    <row r="525" spans="13:15" x14ac:dyDescent="0.25">
      <c r="M525" t="s">
        <v>1082</v>
      </c>
      <c r="N525" t="s">
        <v>32</v>
      </c>
      <c r="O525" t="s">
        <v>1081</v>
      </c>
    </row>
    <row r="526" spans="13:15" x14ac:dyDescent="0.25">
      <c r="M526" t="s">
        <v>1084</v>
      </c>
      <c r="N526" t="s">
        <v>32</v>
      </c>
      <c r="O526" t="s">
        <v>1083</v>
      </c>
    </row>
    <row r="527" spans="13:15" x14ac:dyDescent="0.25">
      <c r="M527" t="s">
        <v>1086</v>
      </c>
      <c r="N527" t="s">
        <v>32</v>
      </c>
      <c r="O527" t="s">
        <v>1085</v>
      </c>
    </row>
    <row r="528" spans="13:15" x14ac:dyDescent="0.25">
      <c r="M528" t="s">
        <v>1087</v>
      </c>
      <c r="N528" t="s">
        <v>32</v>
      </c>
      <c r="O528" t="s">
        <v>464</v>
      </c>
    </row>
    <row r="529" spans="13:15" x14ac:dyDescent="0.25">
      <c r="M529" t="s">
        <v>1089</v>
      </c>
      <c r="N529" t="s">
        <v>32</v>
      </c>
      <c r="O529" t="s">
        <v>1088</v>
      </c>
    </row>
    <row r="530" spans="13:15" x14ac:dyDescent="0.25">
      <c r="M530" t="s">
        <v>1090</v>
      </c>
      <c r="N530" t="s">
        <v>32</v>
      </c>
      <c r="O530" t="s">
        <v>259</v>
      </c>
    </row>
    <row r="531" spans="13:15" x14ac:dyDescent="0.25">
      <c r="M531" t="s">
        <v>1091</v>
      </c>
      <c r="N531" t="s">
        <v>32</v>
      </c>
      <c r="O531" t="s">
        <v>843</v>
      </c>
    </row>
    <row r="532" spans="13:15" x14ac:dyDescent="0.25">
      <c r="M532" t="s">
        <v>1093</v>
      </c>
      <c r="N532" t="s">
        <v>32</v>
      </c>
      <c r="O532" t="s">
        <v>1092</v>
      </c>
    </row>
    <row r="533" spans="13:15" x14ac:dyDescent="0.25">
      <c r="M533" t="s">
        <v>1095</v>
      </c>
      <c r="N533" t="s">
        <v>32</v>
      </c>
      <c r="O533" t="s">
        <v>1094</v>
      </c>
    </row>
    <row r="534" spans="13:15" x14ac:dyDescent="0.25">
      <c r="M534" t="s">
        <v>1096</v>
      </c>
      <c r="N534" t="s">
        <v>32</v>
      </c>
      <c r="O534" t="s">
        <v>126</v>
      </c>
    </row>
    <row r="535" spans="13:15" x14ac:dyDescent="0.25">
      <c r="M535" t="s">
        <v>1098</v>
      </c>
      <c r="N535" t="s">
        <v>32</v>
      </c>
      <c r="O535" t="s">
        <v>1097</v>
      </c>
    </row>
    <row r="536" spans="13:15" x14ac:dyDescent="0.25">
      <c r="M536" t="s">
        <v>1100</v>
      </c>
      <c r="N536" t="s">
        <v>32</v>
      </c>
      <c r="O536" t="s">
        <v>1099</v>
      </c>
    </row>
    <row r="537" spans="13:15" x14ac:dyDescent="0.25">
      <c r="M537" t="s">
        <v>1102</v>
      </c>
      <c r="N537" t="s">
        <v>32</v>
      </c>
      <c r="O537" t="s">
        <v>1101</v>
      </c>
    </row>
    <row r="538" spans="13:15" x14ac:dyDescent="0.25">
      <c r="M538" t="s">
        <v>1103</v>
      </c>
      <c r="N538" t="s">
        <v>32</v>
      </c>
      <c r="O538" t="s">
        <v>469</v>
      </c>
    </row>
    <row r="539" spans="13:15" x14ac:dyDescent="0.25">
      <c r="M539" t="s">
        <v>1105</v>
      </c>
      <c r="N539" t="s">
        <v>32</v>
      </c>
      <c r="O539" t="s">
        <v>1104</v>
      </c>
    </row>
    <row r="540" spans="13:15" x14ac:dyDescent="0.25">
      <c r="M540" t="s">
        <v>1106</v>
      </c>
      <c r="N540" t="s">
        <v>32</v>
      </c>
      <c r="O540" t="s">
        <v>262</v>
      </c>
    </row>
    <row r="541" spans="13:15" x14ac:dyDescent="0.25">
      <c r="M541" t="s">
        <v>1108</v>
      </c>
      <c r="N541" t="s">
        <v>32</v>
      </c>
      <c r="O541" t="s">
        <v>1107</v>
      </c>
    </row>
    <row r="542" spans="13:15" x14ac:dyDescent="0.25">
      <c r="M542" t="s">
        <v>1110</v>
      </c>
      <c r="N542" t="s">
        <v>32</v>
      </c>
      <c r="O542" t="s">
        <v>1109</v>
      </c>
    </row>
    <row r="543" spans="13:15" x14ac:dyDescent="0.25">
      <c r="M543" t="s">
        <v>1112</v>
      </c>
      <c r="N543" t="s">
        <v>32</v>
      </c>
      <c r="O543" t="s">
        <v>1111</v>
      </c>
    </row>
    <row r="544" spans="13:15" x14ac:dyDescent="0.25">
      <c r="M544" t="s">
        <v>1113</v>
      </c>
      <c r="N544" t="s">
        <v>33</v>
      </c>
      <c r="O544" t="s">
        <v>90</v>
      </c>
    </row>
    <row r="545" spans="13:15" x14ac:dyDescent="0.25">
      <c r="M545" t="s">
        <v>1115</v>
      </c>
      <c r="N545" t="s">
        <v>33</v>
      </c>
      <c r="O545" t="s">
        <v>1114</v>
      </c>
    </row>
    <row r="546" spans="13:15" x14ac:dyDescent="0.25">
      <c r="M546" t="s">
        <v>1117</v>
      </c>
      <c r="N546" t="s">
        <v>33</v>
      </c>
      <c r="O546" t="s">
        <v>1116</v>
      </c>
    </row>
    <row r="547" spans="13:15" x14ac:dyDescent="0.25">
      <c r="M547" t="s">
        <v>1119</v>
      </c>
      <c r="N547" t="s">
        <v>33</v>
      </c>
      <c r="O547" t="s">
        <v>1118</v>
      </c>
    </row>
    <row r="548" spans="13:15" x14ac:dyDescent="0.25">
      <c r="M548" t="s">
        <v>1121</v>
      </c>
      <c r="N548" t="s">
        <v>33</v>
      </c>
      <c r="O548" t="s">
        <v>1120</v>
      </c>
    </row>
    <row r="549" spans="13:15" x14ac:dyDescent="0.25">
      <c r="M549" t="s">
        <v>1123</v>
      </c>
      <c r="N549" t="s">
        <v>34</v>
      </c>
      <c r="O549" t="s">
        <v>1122</v>
      </c>
    </row>
    <row r="550" spans="13:15" x14ac:dyDescent="0.25">
      <c r="M550" t="s">
        <v>1124</v>
      </c>
      <c r="N550" t="s">
        <v>34</v>
      </c>
      <c r="O550" t="s">
        <v>589</v>
      </c>
    </row>
    <row r="551" spans="13:15" x14ac:dyDescent="0.25">
      <c r="M551" t="s">
        <v>1126</v>
      </c>
      <c r="N551" t="s">
        <v>34</v>
      </c>
      <c r="O551" t="s">
        <v>1125</v>
      </c>
    </row>
    <row r="552" spans="13:15" x14ac:dyDescent="0.25">
      <c r="M552" t="s">
        <v>1128</v>
      </c>
      <c r="N552" t="s">
        <v>34</v>
      </c>
      <c r="O552" t="s">
        <v>1127</v>
      </c>
    </row>
    <row r="553" spans="13:15" x14ac:dyDescent="0.25">
      <c r="M553" t="s">
        <v>1130</v>
      </c>
      <c r="N553" t="s">
        <v>34</v>
      </c>
      <c r="O553" t="s">
        <v>1129</v>
      </c>
    </row>
    <row r="554" spans="13:15" x14ac:dyDescent="0.25">
      <c r="M554" t="s">
        <v>1132</v>
      </c>
      <c r="N554" t="s">
        <v>34</v>
      </c>
      <c r="O554" t="s">
        <v>1131</v>
      </c>
    </row>
    <row r="555" spans="13:15" x14ac:dyDescent="0.25">
      <c r="M555" t="s">
        <v>1134</v>
      </c>
      <c r="N555" t="s">
        <v>34</v>
      </c>
      <c r="O555" t="s">
        <v>1133</v>
      </c>
    </row>
    <row r="556" spans="13:15" x14ac:dyDescent="0.25">
      <c r="M556" t="s">
        <v>1136</v>
      </c>
      <c r="N556" t="s">
        <v>34</v>
      </c>
      <c r="O556" t="s">
        <v>1135</v>
      </c>
    </row>
    <row r="557" spans="13:15" x14ac:dyDescent="0.25">
      <c r="M557" t="s">
        <v>1138</v>
      </c>
      <c r="N557" t="s">
        <v>34</v>
      </c>
      <c r="O557" t="s">
        <v>1137</v>
      </c>
    </row>
    <row r="558" spans="13:15" x14ac:dyDescent="0.25">
      <c r="M558" t="s">
        <v>1140</v>
      </c>
      <c r="N558" t="s">
        <v>34</v>
      </c>
      <c r="O558" t="s">
        <v>1139</v>
      </c>
    </row>
    <row r="559" spans="13:15" x14ac:dyDescent="0.25">
      <c r="M559" t="s">
        <v>1142</v>
      </c>
      <c r="N559" t="s">
        <v>34</v>
      </c>
      <c r="O559" t="s">
        <v>1141</v>
      </c>
    </row>
    <row r="560" spans="13:15" x14ac:dyDescent="0.25">
      <c r="M560" t="s">
        <v>1143</v>
      </c>
      <c r="N560" t="s">
        <v>34</v>
      </c>
      <c r="O560" t="s">
        <v>481</v>
      </c>
    </row>
    <row r="561" spans="13:15" x14ac:dyDescent="0.25">
      <c r="M561" t="s">
        <v>1145</v>
      </c>
      <c r="N561" t="s">
        <v>34</v>
      </c>
      <c r="O561" t="s">
        <v>1144</v>
      </c>
    </row>
    <row r="562" spans="13:15" x14ac:dyDescent="0.25">
      <c r="M562" t="s">
        <v>1147</v>
      </c>
      <c r="N562" t="s">
        <v>34</v>
      </c>
      <c r="O562" t="s">
        <v>1146</v>
      </c>
    </row>
    <row r="563" spans="13:15" x14ac:dyDescent="0.25">
      <c r="M563" t="s">
        <v>1149</v>
      </c>
      <c r="N563" t="s">
        <v>34</v>
      </c>
      <c r="O563" t="s">
        <v>1148</v>
      </c>
    </row>
    <row r="564" spans="13:15" x14ac:dyDescent="0.25">
      <c r="M564" t="s">
        <v>1151</v>
      </c>
      <c r="N564" t="s">
        <v>34</v>
      </c>
      <c r="O564" t="s">
        <v>1150</v>
      </c>
    </row>
    <row r="565" spans="13:15" x14ac:dyDescent="0.25">
      <c r="M565" t="s">
        <v>1152</v>
      </c>
      <c r="N565" t="s">
        <v>34</v>
      </c>
      <c r="O565" t="s">
        <v>362</v>
      </c>
    </row>
    <row r="566" spans="13:15" x14ac:dyDescent="0.25">
      <c r="M566" t="s">
        <v>1154</v>
      </c>
      <c r="N566" t="s">
        <v>34</v>
      </c>
      <c r="O566" t="s">
        <v>1153</v>
      </c>
    </row>
    <row r="567" spans="13:15" x14ac:dyDescent="0.25">
      <c r="M567" t="s">
        <v>1155</v>
      </c>
      <c r="N567" t="s">
        <v>34</v>
      </c>
      <c r="O567" t="s">
        <v>615</v>
      </c>
    </row>
    <row r="568" spans="13:15" x14ac:dyDescent="0.25">
      <c r="M568" t="s">
        <v>1156</v>
      </c>
      <c r="N568" t="s">
        <v>34</v>
      </c>
      <c r="O568" t="s">
        <v>183</v>
      </c>
    </row>
    <row r="569" spans="13:15" x14ac:dyDescent="0.25">
      <c r="M569" t="s">
        <v>1157</v>
      </c>
      <c r="N569" t="s">
        <v>34</v>
      </c>
      <c r="O569" t="s">
        <v>191</v>
      </c>
    </row>
    <row r="570" spans="13:15" x14ac:dyDescent="0.25">
      <c r="M570" t="s">
        <v>1158</v>
      </c>
      <c r="N570" t="s">
        <v>34</v>
      </c>
      <c r="O570" t="s">
        <v>631</v>
      </c>
    </row>
    <row r="571" spans="13:15" x14ac:dyDescent="0.25">
      <c r="M571" t="s">
        <v>1160</v>
      </c>
      <c r="N571" t="s">
        <v>34</v>
      </c>
      <c r="O571" t="s">
        <v>1159</v>
      </c>
    </row>
    <row r="572" spans="13:15" x14ac:dyDescent="0.25">
      <c r="M572" t="s">
        <v>1162</v>
      </c>
      <c r="N572" t="s">
        <v>34</v>
      </c>
      <c r="O572" t="s">
        <v>1161</v>
      </c>
    </row>
    <row r="573" spans="13:15" x14ac:dyDescent="0.25">
      <c r="M573" t="s">
        <v>1163</v>
      </c>
      <c r="N573" t="s">
        <v>34</v>
      </c>
      <c r="O573" t="s">
        <v>92</v>
      </c>
    </row>
    <row r="574" spans="13:15" x14ac:dyDescent="0.25">
      <c r="M574" t="s">
        <v>1164</v>
      </c>
      <c r="N574" t="s">
        <v>34</v>
      </c>
      <c r="O574" t="s">
        <v>205</v>
      </c>
    </row>
    <row r="575" spans="13:15" x14ac:dyDescent="0.25">
      <c r="M575" t="s">
        <v>1166</v>
      </c>
      <c r="N575" t="s">
        <v>34</v>
      </c>
      <c r="O575" t="s">
        <v>1165</v>
      </c>
    </row>
    <row r="576" spans="13:15" x14ac:dyDescent="0.25">
      <c r="M576" t="s">
        <v>1168</v>
      </c>
      <c r="N576" t="s">
        <v>34</v>
      </c>
      <c r="O576" t="s">
        <v>1167</v>
      </c>
    </row>
    <row r="577" spans="13:15" x14ac:dyDescent="0.25">
      <c r="M577" t="s">
        <v>1170</v>
      </c>
      <c r="N577" t="s">
        <v>34</v>
      </c>
      <c r="O577" t="s">
        <v>1169</v>
      </c>
    </row>
    <row r="578" spans="13:15" x14ac:dyDescent="0.25">
      <c r="M578" t="s">
        <v>1172</v>
      </c>
      <c r="N578" t="s">
        <v>34</v>
      </c>
      <c r="O578" t="s">
        <v>1171</v>
      </c>
    </row>
    <row r="579" spans="13:15" x14ac:dyDescent="0.25">
      <c r="M579" t="s">
        <v>1174</v>
      </c>
      <c r="N579" t="s">
        <v>34</v>
      </c>
      <c r="O579" t="s">
        <v>1173</v>
      </c>
    </row>
    <row r="580" spans="13:15" x14ac:dyDescent="0.25">
      <c r="M580" t="s">
        <v>1175</v>
      </c>
      <c r="N580" t="s">
        <v>34</v>
      </c>
      <c r="O580" t="s">
        <v>413</v>
      </c>
    </row>
    <row r="581" spans="13:15" x14ac:dyDescent="0.25">
      <c r="M581" t="s">
        <v>1176</v>
      </c>
      <c r="N581" t="s">
        <v>34</v>
      </c>
      <c r="O581" t="s">
        <v>221</v>
      </c>
    </row>
    <row r="582" spans="13:15" x14ac:dyDescent="0.25">
      <c r="M582" t="s">
        <v>1178</v>
      </c>
      <c r="N582" t="s">
        <v>34</v>
      </c>
      <c r="O582" t="s">
        <v>1177</v>
      </c>
    </row>
    <row r="583" spans="13:15" x14ac:dyDescent="0.25">
      <c r="M583" t="s">
        <v>1180</v>
      </c>
      <c r="N583" t="s">
        <v>34</v>
      </c>
      <c r="O583" t="s">
        <v>1179</v>
      </c>
    </row>
    <row r="584" spans="13:15" x14ac:dyDescent="0.25">
      <c r="M584" t="s">
        <v>1182</v>
      </c>
      <c r="N584" t="s">
        <v>34</v>
      </c>
      <c r="O584" t="s">
        <v>1181</v>
      </c>
    </row>
    <row r="585" spans="13:15" x14ac:dyDescent="0.25">
      <c r="M585" t="s">
        <v>1184</v>
      </c>
      <c r="N585" t="s">
        <v>34</v>
      </c>
      <c r="O585" t="s">
        <v>1183</v>
      </c>
    </row>
    <row r="586" spans="13:15" x14ac:dyDescent="0.25">
      <c r="M586" t="s">
        <v>1186</v>
      </c>
      <c r="N586" t="s">
        <v>34</v>
      </c>
      <c r="O586" t="s">
        <v>1185</v>
      </c>
    </row>
    <row r="587" spans="13:15" x14ac:dyDescent="0.25">
      <c r="M587" t="s">
        <v>1188</v>
      </c>
      <c r="N587" t="s">
        <v>34</v>
      </c>
      <c r="O587" t="s">
        <v>1187</v>
      </c>
    </row>
    <row r="588" spans="13:15" x14ac:dyDescent="0.25">
      <c r="M588" t="s">
        <v>1190</v>
      </c>
      <c r="N588" t="s">
        <v>34</v>
      </c>
      <c r="O588" t="s">
        <v>1189</v>
      </c>
    </row>
    <row r="589" spans="13:15" x14ac:dyDescent="0.25">
      <c r="M589" t="s">
        <v>1192</v>
      </c>
      <c r="N589" t="s">
        <v>34</v>
      </c>
      <c r="O589" t="s">
        <v>1191</v>
      </c>
    </row>
    <row r="590" spans="13:15" x14ac:dyDescent="0.25">
      <c r="M590" t="s">
        <v>1194</v>
      </c>
      <c r="N590" t="s">
        <v>34</v>
      </c>
      <c r="O590" t="s">
        <v>1193</v>
      </c>
    </row>
    <row r="591" spans="13:15" x14ac:dyDescent="0.25">
      <c r="M591" t="s">
        <v>1196</v>
      </c>
      <c r="N591" t="s">
        <v>34</v>
      </c>
      <c r="O591" t="s">
        <v>1195</v>
      </c>
    </row>
    <row r="592" spans="13:15" x14ac:dyDescent="0.25">
      <c r="M592" t="s">
        <v>1197</v>
      </c>
      <c r="N592" t="s">
        <v>34</v>
      </c>
      <c r="O592" t="s">
        <v>126</v>
      </c>
    </row>
    <row r="593" spans="13:15" x14ac:dyDescent="0.25">
      <c r="M593" t="s">
        <v>1198</v>
      </c>
      <c r="N593" t="s">
        <v>35</v>
      </c>
      <c r="O593" t="s">
        <v>589</v>
      </c>
    </row>
    <row r="594" spans="13:15" x14ac:dyDescent="0.25">
      <c r="M594" t="s">
        <v>1200</v>
      </c>
      <c r="N594" t="s">
        <v>35</v>
      </c>
      <c r="O594" t="s">
        <v>1199</v>
      </c>
    </row>
    <row r="595" spans="13:15" x14ac:dyDescent="0.25">
      <c r="M595" t="s">
        <v>1202</v>
      </c>
      <c r="N595" t="s">
        <v>35</v>
      </c>
      <c r="O595" t="s">
        <v>1201</v>
      </c>
    </row>
    <row r="596" spans="13:15" x14ac:dyDescent="0.25">
      <c r="M596" t="s">
        <v>1203</v>
      </c>
      <c r="N596" t="s">
        <v>35</v>
      </c>
      <c r="O596" t="s">
        <v>353</v>
      </c>
    </row>
    <row r="597" spans="13:15" x14ac:dyDescent="0.25">
      <c r="M597" t="s">
        <v>1205</v>
      </c>
      <c r="N597" t="s">
        <v>35</v>
      </c>
      <c r="O597" t="s">
        <v>1204</v>
      </c>
    </row>
    <row r="598" spans="13:15" x14ac:dyDescent="0.25">
      <c r="M598" t="s">
        <v>1207</v>
      </c>
      <c r="N598" t="s">
        <v>35</v>
      </c>
      <c r="O598" t="s">
        <v>1206</v>
      </c>
    </row>
    <row r="599" spans="13:15" x14ac:dyDescent="0.25">
      <c r="M599" t="s">
        <v>1208</v>
      </c>
      <c r="N599" t="s">
        <v>35</v>
      </c>
      <c r="O599" t="s">
        <v>147</v>
      </c>
    </row>
    <row r="600" spans="13:15" x14ac:dyDescent="0.25">
      <c r="M600" t="s">
        <v>1209</v>
      </c>
      <c r="N600" t="s">
        <v>35</v>
      </c>
      <c r="O600" t="s">
        <v>358</v>
      </c>
    </row>
    <row r="601" spans="13:15" x14ac:dyDescent="0.25">
      <c r="M601" t="s">
        <v>1211</v>
      </c>
      <c r="N601" t="s">
        <v>35</v>
      </c>
      <c r="O601" t="s">
        <v>1210</v>
      </c>
    </row>
    <row r="602" spans="13:15" x14ac:dyDescent="0.25">
      <c r="M602" t="s">
        <v>1213</v>
      </c>
      <c r="N602" t="s">
        <v>35</v>
      </c>
      <c r="O602" t="s">
        <v>1212</v>
      </c>
    </row>
    <row r="603" spans="13:15" x14ac:dyDescent="0.25">
      <c r="M603" t="s">
        <v>1215</v>
      </c>
      <c r="N603" t="s">
        <v>35</v>
      </c>
      <c r="O603" t="s">
        <v>1214</v>
      </c>
    </row>
    <row r="604" spans="13:15" x14ac:dyDescent="0.25">
      <c r="M604" t="s">
        <v>1216</v>
      </c>
      <c r="N604" t="s">
        <v>35</v>
      </c>
      <c r="O604" t="s">
        <v>362</v>
      </c>
    </row>
    <row r="605" spans="13:15" x14ac:dyDescent="0.25">
      <c r="M605" t="s">
        <v>1217</v>
      </c>
      <c r="N605" t="s">
        <v>35</v>
      </c>
      <c r="O605" t="s">
        <v>159</v>
      </c>
    </row>
    <row r="606" spans="13:15" x14ac:dyDescent="0.25">
      <c r="M606" t="s">
        <v>1219</v>
      </c>
      <c r="N606" t="s">
        <v>35</v>
      </c>
      <c r="O606" t="s">
        <v>1218</v>
      </c>
    </row>
    <row r="607" spans="13:15" x14ac:dyDescent="0.25">
      <c r="M607" t="s">
        <v>1221</v>
      </c>
      <c r="N607" t="s">
        <v>35</v>
      </c>
      <c r="O607" t="s">
        <v>1220</v>
      </c>
    </row>
    <row r="608" spans="13:15" x14ac:dyDescent="0.25">
      <c r="M608" t="s">
        <v>1222</v>
      </c>
      <c r="N608" t="s">
        <v>35</v>
      </c>
      <c r="O608" t="s">
        <v>908</v>
      </c>
    </row>
    <row r="609" spans="13:15" x14ac:dyDescent="0.25">
      <c r="M609" t="s">
        <v>1223</v>
      </c>
      <c r="N609" t="s">
        <v>35</v>
      </c>
      <c r="O609" t="s">
        <v>374</v>
      </c>
    </row>
    <row r="610" spans="13:15" x14ac:dyDescent="0.25">
      <c r="M610" t="s">
        <v>1225</v>
      </c>
      <c r="N610" t="s">
        <v>35</v>
      </c>
      <c r="O610" t="s">
        <v>1224</v>
      </c>
    </row>
    <row r="611" spans="13:15" x14ac:dyDescent="0.25">
      <c r="M611" t="s">
        <v>1226</v>
      </c>
      <c r="N611" t="s">
        <v>35</v>
      </c>
      <c r="O611" t="s">
        <v>181</v>
      </c>
    </row>
    <row r="612" spans="13:15" x14ac:dyDescent="0.25">
      <c r="M612" t="s">
        <v>1228</v>
      </c>
      <c r="N612" t="s">
        <v>35</v>
      </c>
      <c r="O612" t="s">
        <v>1227</v>
      </c>
    </row>
    <row r="613" spans="13:15" x14ac:dyDescent="0.25">
      <c r="M613" t="s">
        <v>1229</v>
      </c>
      <c r="N613" t="s">
        <v>35</v>
      </c>
      <c r="O613" t="s">
        <v>623</v>
      </c>
    </row>
    <row r="614" spans="13:15" x14ac:dyDescent="0.25">
      <c r="M614" t="s">
        <v>1231</v>
      </c>
      <c r="N614" t="s">
        <v>35</v>
      </c>
      <c r="O614" t="s">
        <v>1230</v>
      </c>
    </row>
    <row r="615" spans="13:15" x14ac:dyDescent="0.25">
      <c r="M615" t="s">
        <v>1233</v>
      </c>
      <c r="N615" t="s">
        <v>35</v>
      </c>
      <c r="O615" t="s">
        <v>1232</v>
      </c>
    </row>
    <row r="616" spans="13:15" x14ac:dyDescent="0.25">
      <c r="M616" t="s">
        <v>1235</v>
      </c>
      <c r="N616" t="s">
        <v>35</v>
      </c>
      <c r="O616" t="s">
        <v>1234</v>
      </c>
    </row>
    <row r="617" spans="13:15" x14ac:dyDescent="0.25">
      <c r="M617" t="s">
        <v>1236</v>
      </c>
      <c r="N617" t="s">
        <v>35</v>
      </c>
      <c r="O617" t="s">
        <v>933</v>
      </c>
    </row>
    <row r="618" spans="13:15" x14ac:dyDescent="0.25">
      <c r="M618" t="s">
        <v>1237</v>
      </c>
      <c r="N618" t="s">
        <v>35</v>
      </c>
      <c r="O618" t="s">
        <v>189</v>
      </c>
    </row>
    <row r="619" spans="13:15" x14ac:dyDescent="0.25">
      <c r="M619" t="s">
        <v>1239</v>
      </c>
      <c r="N619" t="s">
        <v>35</v>
      </c>
      <c r="O619" t="s">
        <v>1238</v>
      </c>
    </row>
    <row r="620" spans="13:15" x14ac:dyDescent="0.25">
      <c r="M620" t="s">
        <v>1240</v>
      </c>
      <c r="N620" t="s">
        <v>35</v>
      </c>
      <c r="O620" t="s">
        <v>191</v>
      </c>
    </row>
    <row r="621" spans="13:15" x14ac:dyDescent="0.25">
      <c r="M621" t="s">
        <v>1241</v>
      </c>
      <c r="N621" t="s">
        <v>35</v>
      </c>
      <c r="O621" t="s">
        <v>388</v>
      </c>
    </row>
    <row r="622" spans="13:15" x14ac:dyDescent="0.25">
      <c r="M622" t="s">
        <v>1243</v>
      </c>
      <c r="N622" t="s">
        <v>35</v>
      </c>
      <c r="O622" t="s">
        <v>1242</v>
      </c>
    </row>
    <row r="623" spans="13:15" x14ac:dyDescent="0.25">
      <c r="M623" t="s">
        <v>1244</v>
      </c>
      <c r="N623" t="s">
        <v>35</v>
      </c>
      <c r="O623" t="s">
        <v>195</v>
      </c>
    </row>
    <row r="624" spans="13:15" x14ac:dyDescent="0.25">
      <c r="M624" t="s">
        <v>1246</v>
      </c>
      <c r="N624" t="s">
        <v>35</v>
      </c>
      <c r="O624" t="s">
        <v>1245</v>
      </c>
    </row>
    <row r="625" spans="13:15" x14ac:dyDescent="0.25">
      <c r="M625" t="s">
        <v>1247</v>
      </c>
      <c r="N625" t="s">
        <v>35</v>
      </c>
      <c r="O625" t="s">
        <v>771</v>
      </c>
    </row>
    <row r="626" spans="13:15" x14ac:dyDescent="0.25">
      <c r="M626" t="s">
        <v>1248</v>
      </c>
      <c r="N626" t="s">
        <v>35</v>
      </c>
      <c r="O626" t="s">
        <v>966</v>
      </c>
    </row>
    <row r="627" spans="13:15" x14ac:dyDescent="0.25">
      <c r="M627" t="s">
        <v>1250</v>
      </c>
      <c r="N627" t="s">
        <v>35</v>
      </c>
      <c r="O627" t="s">
        <v>1249</v>
      </c>
    </row>
    <row r="628" spans="13:15" x14ac:dyDescent="0.25">
      <c r="M628" t="s">
        <v>1252</v>
      </c>
      <c r="N628" t="s">
        <v>35</v>
      </c>
      <c r="O628" t="s">
        <v>1251</v>
      </c>
    </row>
    <row r="629" spans="13:15" x14ac:dyDescent="0.25">
      <c r="M629" t="s">
        <v>1253</v>
      </c>
      <c r="N629" t="s">
        <v>35</v>
      </c>
      <c r="O629" t="s">
        <v>199</v>
      </c>
    </row>
    <row r="630" spans="13:15" x14ac:dyDescent="0.25">
      <c r="M630" t="s">
        <v>1255</v>
      </c>
      <c r="N630" t="s">
        <v>35</v>
      </c>
      <c r="O630" t="s">
        <v>1254</v>
      </c>
    </row>
    <row r="631" spans="13:15" x14ac:dyDescent="0.25">
      <c r="M631" t="s">
        <v>1256</v>
      </c>
      <c r="N631" t="s">
        <v>35</v>
      </c>
      <c r="O631" t="s">
        <v>203</v>
      </c>
    </row>
    <row r="632" spans="13:15" x14ac:dyDescent="0.25">
      <c r="M632" t="s">
        <v>1257</v>
      </c>
      <c r="N632" t="s">
        <v>35</v>
      </c>
      <c r="O632" t="s">
        <v>981</v>
      </c>
    </row>
    <row r="633" spans="13:15" x14ac:dyDescent="0.25">
      <c r="M633" t="s">
        <v>1258</v>
      </c>
      <c r="N633" t="s">
        <v>35</v>
      </c>
      <c r="O633" t="s">
        <v>205</v>
      </c>
    </row>
    <row r="634" spans="13:15" x14ac:dyDescent="0.25">
      <c r="M634" t="s">
        <v>1260</v>
      </c>
      <c r="N634" t="s">
        <v>35</v>
      </c>
      <c r="O634" t="s">
        <v>1259</v>
      </c>
    </row>
    <row r="635" spans="13:15" x14ac:dyDescent="0.25">
      <c r="M635" t="s">
        <v>1262</v>
      </c>
      <c r="N635" t="s">
        <v>35</v>
      </c>
      <c r="O635" t="s">
        <v>1261</v>
      </c>
    </row>
    <row r="636" spans="13:15" x14ac:dyDescent="0.25">
      <c r="M636" t="s">
        <v>1263</v>
      </c>
      <c r="N636" t="s">
        <v>35</v>
      </c>
      <c r="O636" t="s">
        <v>407</v>
      </c>
    </row>
    <row r="637" spans="13:15" x14ac:dyDescent="0.25">
      <c r="M637" t="s">
        <v>1265</v>
      </c>
      <c r="N637" t="s">
        <v>35</v>
      </c>
      <c r="O637" t="s">
        <v>1264</v>
      </c>
    </row>
    <row r="638" spans="13:15" x14ac:dyDescent="0.25">
      <c r="M638" t="s">
        <v>1267</v>
      </c>
      <c r="N638" t="s">
        <v>35</v>
      </c>
      <c r="O638" t="s">
        <v>1266</v>
      </c>
    </row>
    <row r="639" spans="13:15" x14ac:dyDescent="0.25">
      <c r="M639" t="s">
        <v>1269</v>
      </c>
      <c r="N639" t="s">
        <v>35</v>
      </c>
      <c r="O639" t="s">
        <v>1268</v>
      </c>
    </row>
    <row r="640" spans="13:15" x14ac:dyDescent="0.25">
      <c r="M640" t="s">
        <v>1271</v>
      </c>
      <c r="N640" t="s">
        <v>35</v>
      </c>
      <c r="O640" t="s">
        <v>1270</v>
      </c>
    </row>
    <row r="641" spans="13:15" x14ac:dyDescent="0.25">
      <c r="M641" t="s">
        <v>1272</v>
      </c>
      <c r="N641" t="s">
        <v>35</v>
      </c>
      <c r="O641" t="s">
        <v>507</v>
      </c>
    </row>
    <row r="642" spans="13:15" x14ac:dyDescent="0.25">
      <c r="M642" t="s">
        <v>1274</v>
      </c>
      <c r="N642" t="s">
        <v>35</v>
      </c>
      <c r="O642" t="s">
        <v>1273</v>
      </c>
    </row>
    <row r="643" spans="13:15" x14ac:dyDescent="0.25">
      <c r="M643" t="s">
        <v>1275</v>
      </c>
      <c r="N643" t="s">
        <v>35</v>
      </c>
      <c r="O643" t="s">
        <v>211</v>
      </c>
    </row>
    <row r="644" spans="13:15" x14ac:dyDescent="0.25">
      <c r="M644" t="s">
        <v>1276</v>
      </c>
      <c r="N644" t="s">
        <v>35</v>
      </c>
      <c r="O644" t="s">
        <v>213</v>
      </c>
    </row>
    <row r="645" spans="13:15" x14ac:dyDescent="0.25">
      <c r="M645" t="s">
        <v>1278</v>
      </c>
      <c r="N645" t="s">
        <v>35</v>
      </c>
      <c r="O645" t="s">
        <v>1277</v>
      </c>
    </row>
    <row r="646" spans="13:15" x14ac:dyDescent="0.25">
      <c r="M646" t="s">
        <v>1279</v>
      </c>
      <c r="N646" t="s">
        <v>35</v>
      </c>
      <c r="O646" t="s">
        <v>417</v>
      </c>
    </row>
    <row r="647" spans="13:15" x14ac:dyDescent="0.25">
      <c r="M647" t="s">
        <v>1281</v>
      </c>
      <c r="N647" t="s">
        <v>35</v>
      </c>
      <c r="O647" t="s">
        <v>1280</v>
      </c>
    </row>
    <row r="648" spans="13:15" x14ac:dyDescent="0.25">
      <c r="M648" t="s">
        <v>1283</v>
      </c>
      <c r="N648" t="s">
        <v>35</v>
      </c>
      <c r="O648" t="s">
        <v>1282</v>
      </c>
    </row>
    <row r="649" spans="13:15" x14ac:dyDescent="0.25">
      <c r="M649" t="s">
        <v>1285</v>
      </c>
      <c r="N649" t="s">
        <v>35</v>
      </c>
      <c r="O649" t="s">
        <v>1284</v>
      </c>
    </row>
    <row r="650" spans="13:15" x14ac:dyDescent="0.25">
      <c r="M650" t="s">
        <v>1286</v>
      </c>
      <c r="N650" t="s">
        <v>35</v>
      </c>
      <c r="O650" t="s">
        <v>219</v>
      </c>
    </row>
    <row r="651" spans="13:15" x14ac:dyDescent="0.25">
      <c r="M651" t="s">
        <v>1288</v>
      </c>
      <c r="N651" t="s">
        <v>35</v>
      </c>
      <c r="O651" t="s">
        <v>1287</v>
      </c>
    </row>
    <row r="652" spans="13:15" x14ac:dyDescent="0.25">
      <c r="M652" t="s">
        <v>1289</v>
      </c>
      <c r="N652" t="s">
        <v>35</v>
      </c>
      <c r="O652" t="s">
        <v>221</v>
      </c>
    </row>
    <row r="653" spans="13:15" x14ac:dyDescent="0.25">
      <c r="M653" t="s">
        <v>1290</v>
      </c>
      <c r="N653" t="s">
        <v>35</v>
      </c>
      <c r="O653" t="s">
        <v>225</v>
      </c>
    </row>
    <row r="654" spans="13:15" x14ac:dyDescent="0.25">
      <c r="M654" t="s">
        <v>1291</v>
      </c>
      <c r="N654" t="s">
        <v>35</v>
      </c>
      <c r="O654" t="s">
        <v>227</v>
      </c>
    </row>
    <row r="655" spans="13:15" x14ac:dyDescent="0.25">
      <c r="M655" t="s">
        <v>1293</v>
      </c>
      <c r="N655" t="s">
        <v>35</v>
      </c>
      <c r="O655" t="s">
        <v>1292</v>
      </c>
    </row>
    <row r="656" spans="13:15" x14ac:dyDescent="0.25">
      <c r="M656" t="s">
        <v>1295</v>
      </c>
      <c r="N656" t="s">
        <v>35</v>
      </c>
      <c r="O656" t="s">
        <v>1294</v>
      </c>
    </row>
    <row r="657" spans="13:15" x14ac:dyDescent="0.25">
      <c r="M657" t="s">
        <v>1297</v>
      </c>
      <c r="N657" t="s">
        <v>35</v>
      </c>
      <c r="O657" t="s">
        <v>1296</v>
      </c>
    </row>
    <row r="658" spans="13:15" x14ac:dyDescent="0.25">
      <c r="M658" t="s">
        <v>1299</v>
      </c>
      <c r="N658" t="s">
        <v>35</v>
      </c>
      <c r="O658" t="s">
        <v>1298</v>
      </c>
    </row>
    <row r="659" spans="13:15" x14ac:dyDescent="0.25">
      <c r="M659" t="s">
        <v>1300</v>
      </c>
      <c r="N659" t="s">
        <v>35</v>
      </c>
      <c r="O659" t="s">
        <v>231</v>
      </c>
    </row>
    <row r="660" spans="13:15" x14ac:dyDescent="0.25">
      <c r="M660" t="s">
        <v>1301</v>
      </c>
      <c r="N660" t="s">
        <v>35</v>
      </c>
      <c r="O660" t="s">
        <v>233</v>
      </c>
    </row>
    <row r="661" spans="13:15" x14ac:dyDescent="0.25">
      <c r="M661" t="s">
        <v>1302</v>
      </c>
      <c r="N661" t="s">
        <v>35</v>
      </c>
      <c r="O661" t="s">
        <v>235</v>
      </c>
    </row>
    <row r="662" spans="13:15" x14ac:dyDescent="0.25">
      <c r="M662" t="s">
        <v>1304</v>
      </c>
      <c r="N662" t="s">
        <v>35</v>
      </c>
      <c r="O662" t="s">
        <v>1303</v>
      </c>
    </row>
    <row r="663" spans="13:15" x14ac:dyDescent="0.25">
      <c r="M663" t="s">
        <v>1306</v>
      </c>
      <c r="N663" t="s">
        <v>35</v>
      </c>
      <c r="O663" t="s">
        <v>1305</v>
      </c>
    </row>
    <row r="664" spans="13:15" x14ac:dyDescent="0.25">
      <c r="M664" t="s">
        <v>1308</v>
      </c>
      <c r="N664" t="s">
        <v>35</v>
      </c>
      <c r="O664" t="s">
        <v>1307</v>
      </c>
    </row>
    <row r="665" spans="13:15" x14ac:dyDescent="0.25">
      <c r="M665" t="s">
        <v>1309</v>
      </c>
      <c r="N665" t="s">
        <v>35</v>
      </c>
      <c r="O665" t="s">
        <v>237</v>
      </c>
    </row>
    <row r="666" spans="13:15" x14ac:dyDescent="0.25">
      <c r="M666" t="s">
        <v>1311</v>
      </c>
      <c r="N666" t="s">
        <v>35</v>
      </c>
      <c r="O666" t="s">
        <v>1310</v>
      </c>
    </row>
    <row r="667" spans="13:15" x14ac:dyDescent="0.25">
      <c r="M667" t="s">
        <v>1312</v>
      </c>
      <c r="N667" t="s">
        <v>35</v>
      </c>
      <c r="O667" t="s">
        <v>241</v>
      </c>
    </row>
    <row r="668" spans="13:15" x14ac:dyDescent="0.25">
      <c r="M668" t="s">
        <v>1313</v>
      </c>
      <c r="N668" t="s">
        <v>35</v>
      </c>
      <c r="O668" t="s">
        <v>441</v>
      </c>
    </row>
    <row r="669" spans="13:15" x14ac:dyDescent="0.25">
      <c r="M669" t="s">
        <v>1314</v>
      </c>
      <c r="N669" t="s">
        <v>35</v>
      </c>
      <c r="O669" t="s">
        <v>445</v>
      </c>
    </row>
    <row r="670" spans="13:15" x14ac:dyDescent="0.25">
      <c r="M670" t="s">
        <v>1315</v>
      </c>
      <c r="N670" t="s">
        <v>35</v>
      </c>
      <c r="O670" t="s">
        <v>821</v>
      </c>
    </row>
    <row r="671" spans="13:15" x14ac:dyDescent="0.25">
      <c r="M671" t="s">
        <v>1316</v>
      </c>
      <c r="N671" t="s">
        <v>35</v>
      </c>
      <c r="O671" t="s">
        <v>243</v>
      </c>
    </row>
    <row r="672" spans="13:15" x14ac:dyDescent="0.25">
      <c r="M672" t="s">
        <v>1318</v>
      </c>
      <c r="N672" t="s">
        <v>35</v>
      </c>
      <c r="O672" t="s">
        <v>1317</v>
      </c>
    </row>
    <row r="673" spans="13:15" x14ac:dyDescent="0.25">
      <c r="M673" t="s">
        <v>1320</v>
      </c>
      <c r="N673" t="s">
        <v>35</v>
      </c>
      <c r="O673" t="s">
        <v>1319</v>
      </c>
    </row>
    <row r="674" spans="13:15" x14ac:dyDescent="0.25">
      <c r="M674" t="s">
        <v>1321</v>
      </c>
      <c r="N674" t="s">
        <v>35</v>
      </c>
      <c r="O674" t="s">
        <v>247</v>
      </c>
    </row>
    <row r="675" spans="13:15" x14ac:dyDescent="0.25">
      <c r="M675" t="s">
        <v>1322</v>
      </c>
      <c r="N675" t="s">
        <v>35</v>
      </c>
      <c r="O675" t="s">
        <v>450</v>
      </c>
    </row>
    <row r="676" spans="13:15" x14ac:dyDescent="0.25">
      <c r="M676" t="s">
        <v>1324</v>
      </c>
      <c r="N676" t="s">
        <v>35</v>
      </c>
      <c r="O676" t="s">
        <v>1323</v>
      </c>
    </row>
    <row r="677" spans="13:15" x14ac:dyDescent="0.25">
      <c r="M677" t="s">
        <v>1326</v>
      </c>
      <c r="N677" t="s">
        <v>35</v>
      </c>
      <c r="O677" t="s">
        <v>1325</v>
      </c>
    </row>
    <row r="678" spans="13:15" x14ac:dyDescent="0.25">
      <c r="M678" t="s">
        <v>1327</v>
      </c>
      <c r="N678" t="s">
        <v>35</v>
      </c>
      <c r="O678" t="s">
        <v>452</v>
      </c>
    </row>
    <row r="679" spans="13:15" x14ac:dyDescent="0.25">
      <c r="M679" t="s">
        <v>1328</v>
      </c>
      <c r="N679" t="s">
        <v>35</v>
      </c>
      <c r="O679" t="s">
        <v>249</v>
      </c>
    </row>
    <row r="680" spans="13:15" x14ac:dyDescent="0.25">
      <c r="M680" t="s">
        <v>1330</v>
      </c>
      <c r="N680" t="s">
        <v>35</v>
      </c>
      <c r="O680" t="s">
        <v>1329</v>
      </c>
    </row>
    <row r="681" spans="13:15" x14ac:dyDescent="0.25">
      <c r="M681" t="s">
        <v>1332</v>
      </c>
      <c r="N681" t="s">
        <v>35</v>
      </c>
      <c r="O681" t="s">
        <v>1331</v>
      </c>
    </row>
    <row r="682" spans="13:15" x14ac:dyDescent="0.25">
      <c r="M682" t="s">
        <v>1334</v>
      </c>
      <c r="N682" t="s">
        <v>35</v>
      </c>
      <c r="O682" t="s">
        <v>1333</v>
      </c>
    </row>
    <row r="683" spans="13:15" x14ac:dyDescent="0.25">
      <c r="M683" t="s">
        <v>1335</v>
      </c>
      <c r="N683" t="s">
        <v>35</v>
      </c>
      <c r="O683" t="s">
        <v>464</v>
      </c>
    </row>
    <row r="684" spans="13:15" x14ac:dyDescent="0.25">
      <c r="M684" t="s">
        <v>1337</v>
      </c>
      <c r="N684" t="s">
        <v>35</v>
      </c>
      <c r="O684" t="s">
        <v>1336</v>
      </c>
    </row>
    <row r="685" spans="13:15" x14ac:dyDescent="0.25">
      <c r="M685" t="s">
        <v>1339</v>
      </c>
      <c r="N685" t="s">
        <v>35</v>
      </c>
      <c r="O685" t="s">
        <v>1338</v>
      </c>
    </row>
    <row r="686" spans="13:15" x14ac:dyDescent="0.25">
      <c r="M686" t="s">
        <v>1340</v>
      </c>
      <c r="N686" t="s">
        <v>35</v>
      </c>
      <c r="O686" t="s">
        <v>1094</v>
      </c>
    </row>
    <row r="687" spans="13:15" x14ac:dyDescent="0.25">
      <c r="M687" t="s">
        <v>1341</v>
      </c>
      <c r="N687" t="s">
        <v>35</v>
      </c>
      <c r="O687" t="s">
        <v>126</v>
      </c>
    </row>
    <row r="688" spans="13:15" x14ac:dyDescent="0.25">
      <c r="M688" t="s">
        <v>1342</v>
      </c>
      <c r="N688" t="s">
        <v>35</v>
      </c>
      <c r="O688" t="s">
        <v>1097</v>
      </c>
    </row>
    <row r="689" spans="13:15" x14ac:dyDescent="0.25">
      <c r="M689" t="s">
        <v>1343</v>
      </c>
      <c r="N689" t="s">
        <v>35</v>
      </c>
      <c r="O689" t="s">
        <v>469</v>
      </c>
    </row>
    <row r="690" spans="13:15" x14ac:dyDescent="0.25">
      <c r="M690" t="s">
        <v>1345</v>
      </c>
      <c r="N690" t="s">
        <v>35</v>
      </c>
      <c r="O690" t="s">
        <v>1344</v>
      </c>
    </row>
    <row r="691" spans="13:15" x14ac:dyDescent="0.25">
      <c r="M691" t="s">
        <v>1347</v>
      </c>
      <c r="N691" t="s">
        <v>35</v>
      </c>
      <c r="O691" t="s">
        <v>1346</v>
      </c>
    </row>
    <row r="692" spans="13:15" x14ac:dyDescent="0.25">
      <c r="M692" t="s">
        <v>1349</v>
      </c>
      <c r="N692" t="s">
        <v>35</v>
      </c>
      <c r="O692" t="s">
        <v>1348</v>
      </c>
    </row>
    <row r="693" spans="13:15" x14ac:dyDescent="0.25">
      <c r="M693" t="s">
        <v>1351</v>
      </c>
      <c r="N693" t="s">
        <v>35</v>
      </c>
      <c r="O693" t="s">
        <v>1350</v>
      </c>
    </row>
    <row r="694" spans="13:15" x14ac:dyDescent="0.25">
      <c r="M694" t="s">
        <v>1353</v>
      </c>
      <c r="N694" t="s">
        <v>35</v>
      </c>
      <c r="O694" t="s">
        <v>1352</v>
      </c>
    </row>
    <row r="695" spans="13:15" x14ac:dyDescent="0.25">
      <c r="M695" t="s">
        <v>1354</v>
      </c>
      <c r="N695" t="s">
        <v>36</v>
      </c>
      <c r="O695" t="s">
        <v>589</v>
      </c>
    </row>
    <row r="696" spans="13:15" x14ac:dyDescent="0.25">
      <c r="M696" t="s">
        <v>1356</v>
      </c>
      <c r="N696" t="s">
        <v>36</v>
      </c>
      <c r="O696" t="s">
        <v>1355</v>
      </c>
    </row>
    <row r="697" spans="13:15" x14ac:dyDescent="0.25">
      <c r="M697" t="s">
        <v>1358</v>
      </c>
      <c r="N697" t="s">
        <v>36</v>
      </c>
      <c r="O697" t="s">
        <v>1357</v>
      </c>
    </row>
    <row r="698" spans="13:15" x14ac:dyDescent="0.25">
      <c r="M698" t="s">
        <v>1359</v>
      </c>
      <c r="N698" t="s">
        <v>36</v>
      </c>
      <c r="O698" t="s">
        <v>351</v>
      </c>
    </row>
    <row r="699" spans="13:15" x14ac:dyDescent="0.25">
      <c r="M699" t="s">
        <v>1361</v>
      </c>
      <c r="N699" t="s">
        <v>36</v>
      </c>
      <c r="O699" t="s">
        <v>1360</v>
      </c>
    </row>
    <row r="700" spans="13:15" x14ac:dyDescent="0.25">
      <c r="M700" t="s">
        <v>1362</v>
      </c>
      <c r="N700" t="s">
        <v>36</v>
      </c>
      <c r="O700" t="s">
        <v>353</v>
      </c>
    </row>
    <row r="701" spans="13:15" x14ac:dyDescent="0.25">
      <c r="M701" t="s">
        <v>1363</v>
      </c>
      <c r="N701" t="s">
        <v>36</v>
      </c>
      <c r="O701" t="s">
        <v>1204</v>
      </c>
    </row>
    <row r="702" spans="13:15" x14ac:dyDescent="0.25">
      <c r="M702" t="s">
        <v>1364</v>
      </c>
      <c r="N702" t="s">
        <v>36</v>
      </c>
      <c r="O702" t="s">
        <v>358</v>
      </c>
    </row>
    <row r="703" spans="13:15" x14ac:dyDescent="0.25">
      <c r="M703" t="s">
        <v>1365</v>
      </c>
      <c r="N703" t="s">
        <v>36</v>
      </c>
      <c r="O703" t="s">
        <v>1210</v>
      </c>
    </row>
    <row r="704" spans="13:15" x14ac:dyDescent="0.25">
      <c r="M704" t="s">
        <v>1366</v>
      </c>
      <c r="N704" t="s">
        <v>36</v>
      </c>
      <c r="O704" t="s">
        <v>362</v>
      </c>
    </row>
    <row r="705" spans="13:15" x14ac:dyDescent="0.25">
      <c r="M705" t="s">
        <v>1367</v>
      </c>
      <c r="N705" t="s">
        <v>36</v>
      </c>
      <c r="O705" t="s">
        <v>159</v>
      </c>
    </row>
    <row r="706" spans="13:15" x14ac:dyDescent="0.25">
      <c r="M706" t="s">
        <v>1368</v>
      </c>
      <c r="N706" t="s">
        <v>36</v>
      </c>
      <c r="O706" t="s">
        <v>1218</v>
      </c>
    </row>
    <row r="707" spans="13:15" x14ac:dyDescent="0.25">
      <c r="M707" t="s">
        <v>1369</v>
      </c>
      <c r="N707" t="s">
        <v>36</v>
      </c>
      <c r="O707" t="s">
        <v>374</v>
      </c>
    </row>
    <row r="708" spans="13:15" x14ac:dyDescent="0.25">
      <c r="M708" t="s">
        <v>1371</v>
      </c>
      <c r="N708" t="s">
        <v>36</v>
      </c>
      <c r="O708" t="s">
        <v>1370</v>
      </c>
    </row>
    <row r="709" spans="13:15" x14ac:dyDescent="0.25">
      <c r="M709" t="s">
        <v>1373</v>
      </c>
      <c r="N709" t="s">
        <v>36</v>
      </c>
      <c r="O709" t="s">
        <v>1372</v>
      </c>
    </row>
    <row r="710" spans="13:15" x14ac:dyDescent="0.25">
      <c r="M710" t="s">
        <v>1374</v>
      </c>
      <c r="N710" t="s">
        <v>36</v>
      </c>
      <c r="O710" t="s">
        <v>918</v>
      </c>
    </row>
    <row r="711" spans="13:15" x14ac:dyDescent="0.25">
      <c r="M711" t="s">
        <v>1375</v>
      </c>
      <c r="N711" t="s">
        <v>36</v>
      </c>
      <c r="O711" t="s">
        <v>920</v>
      </c>
    </row>
    <row r="712" spans="13:15" x14ac:dyDescent="0.25">
      <c r="M712" t="s">
        <v>1376</v>
      </c>
      <c r="N712" t="s">
        <v>36</v>
      </c>
      <c r="O712" t="s">
        <v>87</v>
      </c>
    </row>
    <row r="713" spans="13:15" x14ac:dyDescent="0.25">
      <c r="M713" t="s">
        <v>1378</v>
      </c>
      <c r="N713" t="s">
        <v>36</v>
      </c>
      <c r="O713" t="s">
        <v>1377</v>
      </c>
    </row>
    <row r="714" spans="13:15" x14ac:dyDescent="0.25">
      <c r="M714" t="s">
        <v>1380</v>
      </c>
      <c r="N714" t="s">
        <v>36</v>
      </c>
      <c r="O714" t="s">
        <v>1379</v>
      </c>
    </row>
    <row r="715" spans="13:15" x14ac:dyDescent="0.25">
      <c r="M715" t="s">
        <v>1381</v>
      </c>
      <c r="N715" t="s">
        <v>36</v>
      </c>
      <c r="O715" t="s">
        <v>189</v>
      </c>
    </row>
    <row r="716" spans="13:15" x14ac:dyDescent="0.25">
      <c r="M716" t="s">
        <v>1382</v>
      </c>
      <c r="N716" t="s">
        <v>36</v>
      </c>
      <c r="O716" t="s">
        <v>943</v>
      </c>
    </row>
    <row r="717" spans="13:15" x14ac:dyDescent="0.25">
      <c r="M717" t="s">
        <v>1384</v>
      </c>
      <c r="N717" t="s">
        <v>36</v>
      </c>
      <c r="O717" t="s">
        <v>1383</v>
      </c>
    </row>
    <row r="718" spans="13:15" x14ac:dyDescent="0.25">
      <c r="M718" t="s">
        <v>1385</v>
      </c>
      <c r="N718" t="s">
        <v>36</v>
      </c>
      <c r="O718" t="s">
        <v>191</v>
      </c>
    </row>
    <row r="719" spans="13:15" x14ac:dyDescent="0.25">
      <c r="M719" t="s">
        <v>1386</v>
      </c>
      <c r="N719" t="s">
        <v>36</v>
      </c>
      <c r="O719" t="s">
        <v>388</v>
      </c>
    </row>
    <row r="720" spans="13:15" x14ac:dyDescent="0.25">
      <c r="M720" t="s">
        <v>1388</v>
      </c>
      <c r="N720" t="s">
        <v>36</v>
      </c>
      <c r="O720" t="s">
        <v>1387</v>
      </c>
    </row>
    <row r="721" spans="13:15" x14ac:dyDescent="0.25">
      <c r="M721" t="s">
        <v>1389</v>
      </c>
      <c r="N721" t="s">
        <v>36</v>
      </c>
      <c r="O721" t="s">
        <v>392</v>
      </c>
    </row>
    <row r="722" spans="13:15" x14ac:dyDescent="0.25">
      <c r="M722" t="s">
        <v>1390</v>
      </c>
      <c r="N722" t="s">
        <v>36</v>
      </c>
      <c r="O722" t="s">
        <v>195</v>
      </c>
    </row>
    <row r="723" spans="13:15" x14ac:dyDescent="0.25">
      <c r="M723" t="s">
        <v>1391</v>
      </c>
      <c r="N723" t="s">
        <v>36</v>
      </c>
      <c r="O723" t="s">
        <v>771</v>
      </c>
    </row>
    <row r="724" spans="13:15" x14ac:dyDescent="0.25">
      <c r="M724" t="s">
        <v>1392</v>
      </c>
      <c r="N724" t="s">
        <v>36</v>
      </c>
      <c r="O724" t="s">
        <v>966</v>
      </c>
    </row>
    <row r="725" spans="13:15" x14ac:dyDescent="0.25">
      <c r="M725" t="s">
        <v>1394</v>
      </c>
      <c r="N725" t="s">
        <v>36</v>
      </c>
      <c r="O725" t="s">
        <v>1393</v>
      </c>
    </row>
    <row r="726" spans="13:15" x14ac:dyDescent="0.25">
      <c r="M726" t="s">
        <v>1396</v>
      </c>
      <c r="N726" t="s">
        <v>36</v>
      </c>
      <c r="O726" t="s">
        <v>1395</v>
      </c>
    </row>
    <row r="727" spans="13:15" x14ac:dyDescent="0.25">
      <c r="M727" t="s">
        <v>1397</v>
      </c>
      <c r="N727" t="s">
        <v>36</v>
      </c>
      <c r="O727" t="s">
        <v>199</v>
      </c>
    </row>
    <row r="728" spans="13:15" x14ac:dyDescent="0.25">
      <c r="M728" t="s">
        <v>1398</v>
      </c>
      <c r="N728" t="s">
        <v>36</v>
      </c>
      <c r="O728" t="s">
        <v>399</v>
      </c>
    </row>
    <row r="729" spans="13:15" x14ac:dyDescent="0.25">
      <c r="M729" t="s">
        <v>1400</v>
      </c>
      <c r="N729" t="s">
        <v>36</v>
      </c>
      <c r="O729" t="s">
        <v>1399</v>
      </c>
    </row>
    <row r="730" spans="13:15" x14ac:dyDescent="0.25">
      <c r="M730" t="s">
        <v>1401</v>
      </c>
      <c r="N730" t="s">
        <v>36</v>
      </c>
      <c r="O730" t="s">
        <v>203</v>
      </c>
    </row>
    <row r="731" spans="13:15" x14ac:dyDescent="0.25">
      <c r="M731" t="s">
        <v>1402</v>
      </c>
      <c r="N731" t="s">
        <v>36</v>
      </c>
      <c r="O731" t="s">
        <v>981</v>
      </c>
    </row>
    <row r="732" spans="13:15" x14ac:dyDescent="0.25">
      <c r="M732" t="s">
        <v>1404</v>
      </c>
      <c r="N732" t="s">
        <v>36</v>
      </c>
      <c r="O732" t="s">
        <v>1403</v>
      </c>
    </row>
    <row r="733" spans="13:15" x14ac:dyDescent="0.25">
      <c r="M733" t="s">
        <v>1405</v>
      </c>
      <c r="N733" t="s">
        <v>36</v>
      </c>
      <c r="O733" t="s">
        <v>205</v>
      </c>
    </row>
    <row r="734" spans="13:15" x14ac:dyDescent="0.25">
      <c r="M734" t="s">
        <v>1407</v>
      </c>
      <c r="N734" t="s">
        <v>36</v>
      </c>
      <c r="O734" t="s">
        <v>1406</v>
      </c>
    </row>
    <row r="735" spans="13:15" x14ac:dyDescent="0.25">
      <c r="M735" t="s">
        <v>1408</v>
      </c>
      <c r="N735" t="s">
        <v>36</v>
      </c>
      <c r="O735" t="s">
        <v>407</v>
      </c>
    </row>
    <row r="736" spans="13:15" x14ac:dyDescent="0.25">
      <c r="M736" t="s">
        <v>1409</v>
      </c>
      <c r="N736" t="s">
        <v>36</v>
      </c>
      <c r="O736" t="s">
        <v>1270</v>
      </c>
    </row>
    <row r="737" spans="13:15" x14ac:dyDescent="0.25">
      <c r="M737" t="s">
        <v>1411</v>
      </c>
      <c r="N737" t="s">
        <v>36</v>
      </c>
      <c r="O737" t="s">
        <v>1410</v>
      </c>
    </row>
    <row r="738" spans="13:15" x14ac:dyDescent="0.25">
      <c r="M738" t="s">
        <v>1413</v>
      </c>
      <c r="N738" t="s">
        <v>36</v>
      </c>
      <c r="O738" t="s">
        <v>1412</v>
      </c>
    </row>
    <row r="739" spans="13:15" x14ac:dyDescent="0.25">
      <c r="M739" t="s">
        <v>1414</v>
      </c>
      <c r="N739" t="s">
        <v>36</v>
      </c>
      <c r="O739" t="s">
        <v>507</v>
      </c>
    </row>
    <row r="740" spans="13:15" x14ac:dyDescent="0.25">
      <c r="M740" t="s">
        <v>1416</v>
      </c>
      <c r="N740" t="s">
        <v>36</v>
      </c>
      <c r="O740" t="s">
        <v>1415</v>
      </c>
    </row>
    <row r="741" spans="13:15" x14ac:dyDescent="0.25">
      <c r="M741" t="s">
        <v>1417</v>
      </c>
      <c r="N741" t="s">
        <v>36</v>
      </c>
      <c r="O741" t="s">
        <v>211</v>
      </c>
    </row>
    <row r="742" spans="13:15" x14ac:dyDescent="0.25">
      <c r="M742" t="s">
        <v>1418</v>
      </c>
      <c r="N742" t="s">
        <v>36</v>
      </c>
      <c r="O742" t="s">
        <v>221</v>
      </c>
    </row>
    <row r="743" spans="13:15" x14ac:dyDescent="0.25">
      <c r="M743" t="s">
        <v>1419</v>
      </c>
      <c r="N743" t="s">
        <v>36</v>
      </c>
      <c r="O743" t="s">
        <v>225</v>
      </c>
    </row>
    <row r="744" spans="13:15" x14ac:dyDescent="0.25">
      <c r="M744" t="s">
        <v>1420</v>
      </c>
      <c r="N744" t="s">
        <v>36</v>
      </c>
      <c r="O744" t="s">
        <v>227</v>
      </c>
    </row>
    <row r="745" spans="13:15" x14ac:dyDescent="0.25">
      <c r="M745" t="s">
        <v>1421</v>
      </c>
      <c r="N745" t="s">
        <v>36</v>
      </c>
      <c r="O745" t="s">
        <v>802</v>
      </c>
    </row>
    <row r="746" spans="13:15" x14ac:dyDescent="0.25">
      <c r="M746" t="s">
        <v>1423</v>
      </c>
      <c r="N746" t="s">
        <v>36</v>
      </c>
      <c r="O746" t="s">
        <v>1422</v>
      </c>
    </row>
    <row r="747" spans="13:15" x14ac:dyDescent="0.25">
      <c r="M747" t="s">
        <v>1424</v>
      </c>
      <c r="N747" t="s">
        <v>36</v>
      </c>
      <c r="O747" t="s">
        <v>231</v>
      </c>
    </row>
    <row r="748" spans="13:15" x14ac:dyDescent="0.25">
      <c r="M748" t="s">
        <v>1425</v>
      </c>
      <c r="N748" t="s">
        <v>36</v>
      </c>
      <c r="O748" t="s">
        <v>233</v>
      </c>
    </row>
    <row r="749" spans="13:15" x14ac:dyDescent="0.25">
      <c r="M749" t="s">
        <v>1426</v>
      </c>
      <c r="N749" t="s">
        <v>36</v>
      </c>
      <c r="O749" t="s">
        <v>235</v>
      </c>
    </row>
    <row r="750" spans="13:15" x14ac:dyDescent="0.25">
      <c r="M750" t="s">
        <v>1427</v>
      </c>
      <c r="N750" t="s">
        <v>36</v>
      </c>
      <c r="O750" t="s">
        <v>429</v>
      </c>
    </row>
    <row r="751" spans="13:15" x14ac:dyDescent="0.25">
      <c r="M751" t="s">
        <v>1429</v>
      </c>
      <c r="N751" t="s">
        <v>36</v>
      </c>
      <c r="O751" t="s">
        <v>1428</v>
      </c>
    </row>
    <row r="752" spans="13:15" x14ac:dyDescent="0.25">
      <c r="M752" t="s">
        <v>1430</v>
      </c>
      <c r="N752" t="s">
        <v>36</v>
      </c>
      <c r="O752" t="s">
        <v>114</v>
      </c>
    </row>
    <row r="753" spans="13:15" x14ac:dyDescent="0.25">
      <c r="M753" t="s">
        <v>1431</v>
      </c>
      <c r="N753" t="s">
        <v>36</v>
      </c>
      <c r="O753" t="s">
        <v>532</v>
      </c>
    </row>
    <row r="754" spans="13:15" x14ac:dyDescent="0.25">
      <c r="M754" t="s">
        <v>1433</v>
      </c>
      <c r="N754" t="s">
        <v>36</v>
      </c>
      <c r="O754" t="s">
        <v>1432</v>
      </c>
    </row>
    <row r="755" spans="13:15" x14ac:dyDescent="0.25">
      <c r="M755" t="s">
        <v>1435</v>
      </c>
      <c r="N755" t="s">
        <v>36</v>
      </c>
      <c r="O755" t="s">
        <v>1434</v>
      </c>
    </row>
    <row r="756" spans="13:15" x14ac:dyDescent="0.25">
      <c r="M756" t="s">
        <v>1436</v>
      </c>
      <c r="N756" t="s">
        <v>36</v>
      </c>
      <c r="O756" t="s">
        <v>237</v>
      </c>
    </row>
    <row r="757" spans="13:15" x14ac:dyDescent="0.25">
      <c r="M757" t="s">
        <v>1437</v>
      </c>
      <c r="N757" t="s">
        <v>36</v>
      </c>
      <c r="O757" t="s">
        <v>241</v>
      </c>
    </row>
    <row r="758" spans="13:15" x14ac:dyDescent="0.25">
      <c r="M758" t="s">
        <v>1439</v>
      </c>
      <c r="N758" t="s">
        <v>36</v>
      </c>
      <c r="O758" t="s">
        <v>1438</v>
      </c>
    </row>
    <row r="759" spans="13:15" x14ac:dyDescent="0.25">
      <c r="M759" t="s">
        <v>1441</v>
      </c>
      <c r="N759" t="s">
        <v>36</v>
      </c>
      <c r="O759" t="s">
        <v>1440</v>
      </c>
    </row>
    <row r="760" spans="13:15" x14ac:dyDescent="0.25">
      <c r="M760" t="s">
        <v>1442</v>
      </c>
      <c r="N760" t="s">
        <v>36</v>
      </c>
      <c r="O760" t="s">
        <v>445</v>
      </c>
    </row>
    <row r="761" spans="13:15" x14ac:dyDescent="0.25">
      <c r="M761" t="s">
        <v>1443</v>
      </c>
      <c r="N761" t="s">
        <v>36</v>
      </c>
      <c r="O761" t="s">
        <v>821</v>
      </c>
    </row>
    <row r="762" spans="13:15" x14ac:dyDescent="0.25">
      <c r="M762" t="s">
        <v>1444</v>
      </c>
      <c r="N762" t="s">
        <v>36</v>
      </c>
      <c r="O762" t="s">
        <v>243</v>
      </c>
    </row>
    <row r="763" spans="13:15" x14ac:dyDescent="0.25">
      <c r="M763" t="s">
        <v>1446</v>
      </c>
      <c r="N763" t="s">
        <v>36</v>
      </c>
      <c r="O763" t="s">
        <v>1445</v>
      </c>
    </row>
    <row r="764" spans="13:15" x14ac:dyDescent="0.25">
      <c r="M764" t="s">
        <v>1448</v>
      </c>
      <c r="N764" t="s">
        <v>36</v>
      </c>
      <c r="O764" t="s">
        <v>1447</v>
      </c>
    </row>
    <row r="765" spans="13:15" x14ac:dyDescent="0.25">
      <c r="M765" t="s">
        <v>1450</v>
      </c>
      <c r="N765" t="s">
        <v>36</v>
      </c>
      <c r="O765" t="s">
        <v>1449</v>
      </c>
    </row>
    <row r="766" spans="13:15" x14ac:dyDescent="0.25">
      <c r="M766" t="s">
        <v>1451</v>
      </c>
      <c r="N766" t="s">
        <v>36</v>
      </c>
      <c r="O766" t="s">
        <v>452</v>
      </c>
    </row>
    <row r="767" spans="13:15" x14ac:dyDescent="0.25">
      <c r="M767" t="s">
        <v>1452</v>
      </c>
      <c r="N767" t="s">
        <v>36</v>
      </c>
      <c r="O767" t="s">
        <v>249</v>
      </c>
    </row>
    <row r="768" spans="13:15" x14ac:dyDescent="0.25">
      <c r="M768" t="s">
        <v>1454</v>
      </c>
      <c r="N768" t="s">
        <v>36</v>
      </c>
      <c r="O768" t="s">
        <v>1453</v>
      </c>
    </row>
    <row r="769" spans="13:15" x14ac:dyDescent="0.25">
      <c r="M769" t="s">
        <v>1456</v>
      </c>
      <c r="N769" t="s">
        <v>36</v>
      </c>
      <c r="O769" t="s">
        <v>1455</v>
      </c>
    </row>
    <row r="770" spans="13:15" x14ac:dyDescent="0.25">
      <c r="M770" t="s">
        <v>1458</v>
      </c>
      <c r="N770" t="s">
        <v>36</v>
      </c>
      <c r="O770" t="s">
        <v>1457</v>
      </c>
    </row>
    <row r="771" spans="13:15" x14ac:dyDescent="0.25">
      <c r="M771" t="s">
        <v>1460</v>
      </c>
      <c r="N771" t="s">
        <v>36</v>
      </c>
      <c r="O771" t="s">
        <v>1459</v>
      </c>
    </row>
    <row r="772" spans="13:15" x14ac:dyDescent="0.25">
      <c r="M772" t="s">
        <v>1462</v>
      </c>
      <c r="N772" t="s">
        <v>36</v>
      </c>
      <c r="O772" t="s">
        <v>1461</v>
      </c>
    </row>
    <row r="773" spans="13:15" x14ac:dyDescent="0.25">
      <c r="M773" t="s">
        <v>1464</v>
      </c>
      <c r="N773" t="s">
        <v>36</v>
      </c>
      <c r="O773" t="s">
        <v>1463</v>
      </c>
    </row>
    <row r="774" spans="13:15" x14ac:dyDescent="0.25">
      <c r="M774" t="s">
        <v>1466</v>
      </c>
      <c r="N774" t="s">
        <v>36</v>
      </c>
      <c r="O774" t="s">
        <v>1465</v>
      </c>
    </row>
    <row r="775" spans="13:15" x14ac:dyDescent="0.25">
      <c r="M775" t="s">
        <v>1467</v>
      </c>
      <c r="N775" t="s">
        <v>36</v>
      </c>
      <c r="O775" t="s">
        <v>464</v>
      </c>
    </row>
    <row r="776" spans="13:15" x14ac:dyDescent="0.25">
      <c r="M776" t="s">
        <v>1469</v>
      </c>
      <c r="N776" t="s">
        <v>36</v>
      </c>
      <c r="O776" t="s">
        <v>1468</v>
      </c>
    </row>
    <row r="777" spans="13:15" x14ac:dyDescent="0.25">
      <c r="M777" t="s">
        <v>1471</v>
      </c>
      <c r="N777" t="s">
        <v>36</v>
      </c>
      <c r="O777" t="s">
        <v>1470</v>
      </c>
    </row>
    <row r="778" spans="13:15" x14ac:dyDescent="0.25">
      <c r="M778" t="s">
        <v>1473</v>
      </c>
      <c r="N778" t="s">
        <v>36</v>
      </c>
      <c r="O778" t="s">
        <v>1472</v>
      </c>
    </row>
    <row r="779" spans="13:15" x14ac:dyDescent="0.25">
      <c r="M779" t="s">
        <v>1474</v>
      </c>
      <c r="N779" t="s">
        <v>36</v>
      </c>
      <c r="O779" t="s">
        <v>1338</v>
      </c>
    </row>
    <row r="780" spans="13:15" x14ac:dyDescent="0.25">
      <c r="M780" t="s">
        <v>1475</v>
      </c>
      <c r="N780" t="s">
        <v>36</v>
      </c>
      <c r="O780" t="s">
        <v>1094</v>
      </c>
    </row>
    <row r="781" spans="13:15" x14ac:dyDescent="0.25">
      <c r="M781" t="s">
        <v>1477</v>
      </c>
      <c r="N781" t="s">
        <v>36</v>
      </c>
      <c r="O781" t="s">
        <v>1476</v>
      </c>
    </row>
    <row r="782" spans="13:15" x14ac:dyDescent="0.25">
      <c r="M782" t="s">
        <v>1478</v>
      </c>
      <c r="N782" t="s">
        <v>36</v>
      </c>
      <c r="O782" t="s">
        <v>126</v>
      </c>
    </row>
    <row r="783" spans="13:15" x14ac:dyDescent="0.25">
      <c r="M783" t="s">
        <v>1479</v>
      </c>
      <c r="N783" t="s">
        <v>36</v>
      </c>
      <c r="O783" t="s">
        <v>1097</v>
      </c>
    </row>
    <row r="784" spans="13:15" x14ac:dyDescent="0.25">
      <c r="M784" t="s">
        <v>1481</v>
      </c>
      <c r="N784" t="s">
        <v>36</v>
      </c>
      <c r="O784" t="s">
        <v>1480</v>
      </c>
    </row>
    <row r="785" spans="13:15" x14ac:dyDescent="0.25">
      <c r="M785" t="s">
        <v>1482</v>
      </c>
      <c r="N785" t="s">
        <v>36</v>
      </c>
      <c r="O785" t="s">
        <v>469</v>
      </c>
    </row>
    <row r="786" spans="13:15" x14ac:dyDescent="0.25">
      <c r="M786" t="s">
        <v>1484</v>
      </c>
      <c r="N786" t="s">
        <v>36</v>
      </c>
      <c r="O786" t="s">
        <v>1483</v>
      </c>
    </row>
    <row r="787" spans="13:15" x14ac:dyDescent="0.25">
      <c r="M787" t="s">
        <v>1486</v>
      </c>
      <c r="N787" t="s">
        <v>37</v>
      </c>
      <c r="O787" t="s">
        <v>1485</v>
      </c>
    </row>
    <row r="788" spans="13:15" x14ac:dyDescent="0.25">
      <c r="M788" t="s">
        <v>1487</v>
      </c>
      <c r="N788" t="s">
        <v>37</v>
      </c>
      <c r="O788" t="s">
        <v>589</v>
      </c>
    </row>
    <row r="789" spans="13:15" x14ac:dyDescent="0.25">
      <c r="M789" t="s">
        <v>1489</v>
      </c>
      <c r="N789" t="s">
        <v>37</v>
      </c>
      <c r="O789" t="s">
        <v>1488</v>
      </c>
    </row>
    <row r="790" spans="13:15" x14ac:dyDescent="0.25">
      <c r="M790" t="s">
        <v>1491</v>
      </c>
      <c r="N790" t="s">
        <v>37</v>
      </c>
      <c r="O790" t="s">
        <v>1490</v>
      </c>
    </row>
    <row r="791" spans="13:15" x14ac:dyDescent="0.25">
      <c r="M791" t="s">
        <v>1493</v>
      </c>
      <c r="N791" t="s">
        <v>37</v>
      </c>
      <c r="O791" t="s">
        <v>1492</v>
      </c>
    </row>
    <row r="792" spans="13:15" x14ac:dyDescent="0.25">
      <c r="M792" t="s">
        <v>1494</v>
      </c>
      <c r="N792" t="s">
        <v>37</v>
      </c>
      <c r="O792" t="s">
        <v>351</v>
      </c>
    </row>
    <row r="793" spans="13:15" x14ac:dyDescent="0.25">
      <c r="M793" t="s">
        <v>1496</v>
      </c>
      <c r="N793" t="s">
        <v>37</v>
      </c>
      <c r="O793" t="s">
        <v>1495</v>
      </c>
    </row>
    <row r="794" spans="13:15" x14ac:dyDescent="0.25">
      <c r="M794" t="s">
        <v>1497</v>
      </c>
      <c r="N794" t="s">
        <v>37</v>
      </c>
      <c r="O794" t="s">
        <v>353</v>
      </c>
    </row>
    <row r="795" spans="13:15" x14ac:dyDescent="0.25">
      <c r="M795" t="s">
        <v>1499</v>
      </c>
      <c r="N795" t="s">
        <v>37</v>
      </c>
      <c r="O795" t="s">
        <v>1498</v>
      </c>
    </row>
    <row r="796" spans="13:15" x14ac:dyDescent="0.25">
      <c r="M796" t="s">
        <v>1501</v>
      </c>
      <c r="N796" t="s">
        <v>37</v>
      </c>
      <c r="O796" t="s">
        <v>1500</v>
      </c>
    </row>
    <row r="797" spans="13:15" x14ac:dyDescent="0.25">
      <c r="M797" t="s">
        <v>1503</v>
      </c>
      <c r="N797" t="s">
        <v>37</v>
      </c>
      <c r="O797" t="s">
        <v>1502</v>
      </c>
    </row>
    <row r="798" spans="13:15" x14ac:dyDescent="0.25">
      <c r="M798" t="s">
        <v>1504</v>
      </c>
      <c r="N798" t="s">
        <v>37</v>
      </c>
      <c r="O798" t="s">
        <v>145</v>
      </c>
    </row>
    <row r="799" spans="13:15" x14ac:dyDescent="0.25">
      <c r="M799" t="s">
        <v>1505</v>
      </c>
      <c r="N799" t="s">
        <v>37</v>
      </c>
      <c r="O799" t="s">
        <v>147</v>
      </c>
    </row>
    <row r="800" spans="13:15" x14ac:dyDescent="0.25">
      <c r="M800" t="s">
        <v>1506</v>
      </c>
      <c r="N800" t="s">
        <v>37</v>
      </c>
      <c r="O800" t="s">
        <v>358</v>
      </c>
    </row>
    <row r="801" spans="13:15" x14ac:dyDescent="0.25">
      <c r="M801" t="s">
        <v>1507</v>
      </c>
      <c r="N801" t="s">
        <v>37</v>
      </c>
      <c r="O801" t="s">
        <v>1210</v>
      </c>
    </row>
    <row r="802" spans="13:15" x14ac:dyDescent="0.25">
      <c r="M802" t="s">
        <v>1509</v>
      </c>
      <c r="N802" t="s">
        <v>37</v>
      </c>
      <c r="O802" t="s">
        <v>1508</v>
      </c>
    </row>
    <row r="803" spans="13:15" x14ac:dyDescent="0.25">
      <c r="M803" t="s">
        <v>1511</v>
      </c>
      <c r="N803" t="s">
        <v>37</v>
      </c>
      <c r="O803" t="s">
        <v>1510</v>
      </c>
    </row>
    <row r="804" spans="13:15" x14ac:dyDescent="0.25">
      <c r="M804" t="s">
        <v>1512</v>
      </c>
      <c r="N804" t="s">
        <v>37</v>
      </c>
      <c r="O804" t="s">
        <v>151</v>
      </c>
    </row>
    <row r="805" spans="13:15" x14ac:dyDescent="0.25">
      <c r="M805" t="s">
        <v>1514</v>
      </c>
      <c r="N805" t="s">
        <v>37</v>
      </c>
      <c r="O805" t="s">
        <v>1513</v>
      </c>
    </row>
    <row r="806" spans="13:15" x14ac:dyDescent="0.25">
      <c r="M806" t="s">
        <v>1515</v>
      </c>
      <c r="N806" t="s">
        <v>37</v>
      </c>
      <c r="O806" t="s">
        <v>157</v>
      </c>
    </row>
    <row r="807" spans="13:15" x14ac:dyDescent="0.25">
      <c r="M807" t="s">
        <v>1516</v>
      </c>
      <c r="N807" t="s">
        <v>37</v>
      </c>
      <c r="O807" t="s">
        <v>159</v>
      </c>
    </row>
    <row r="808" spans="13:15" x14ac:dyDescent="0.25">
      <c r="M808" t="s">
        <v>1517</v>
      </c>
      <c r="N808" t="s">
        <v>37</v>
      </c>
      <c r="O808" t="s">
        <v>898</v>
      </c>
    </row>
    <row r="809" spans="13:15" x14ac:dyDescent="0.25">
      <c r="M809" t="s">
        <v>1518</v>
      </c>
      <c r="N809" t="s">
        <v>37</v>
      </c>
      <c r="O809" t="s">
        <v>1218</v>
      </c>
    </row>
    <row r="810" spans="13:15" x14ac:dyDescent="0.25">
      <c r="M810" t="s">
        <v>1519</v>
      </c>
      <c r="N810" t="s">
        <v>37</v>
      </c>
      <c r="O810" t="s">
        <v>374</v>
      </c>
    </row>
    <row r="811" spans="13:15" x14ac:dyDescent="0.25">
      <c r="M811" t="s">
        <v>1520</v>
      </c>
      <c r="N811" t="s">
        <v>37</v>
      </c>
      <c r="O811" t="s">
        <v>179</v>
      </c>
    </row>
    <row r="812" spans="13:15" x14ac:dyDescent="0.25">
      <c r="M812" t="s">
        <v>1522</v>
      </c>
      <c r="N812" t="s">
        <v>37</v>
      </c>
      <c r="O812" t="s">
        <v>1521</v>
      </c>
    </row>
    <row r="813" spans="13:15" x14ac:dyDescent="0.25">
      <c r="M813" t="s">
        <v>1523</v>
      </c>
      <c r="N813" t="s">
        <v>37</v>
      </c>
      <c r="O813" t="s">
        <v>918</v>
      </c>
    </row>
    <row r="814" spans="13:15" x14ac:dyDescent="0.25">
      <c r="M814" t="s">
        <v>1524</v>
      </c>
      <c r="N814" t="s">
        <v>37</v>
      </c>
      <c r="O814" t="s">
        <v>87</v>
      </c>
    </row>
    <row r="815" spans="13:15" x14ac:dyDescent="0.25">
      <c r="M815" t="s">
        <v>1526</v>
      </c>
      <c r="N815" t="s">
        <v>37</v>
      </c>
      <c r="O815" t="s">
        <v>1525</v>
      </c>
    </row>
    <row r="816" spans="13:15" x14ac:dyDescent="0.25">
      <c r="M816" t="s">
        <v>1528</v>
      </c>
      <c r="N816" t="s">
        <v>37</v>
      </c>
      <c r="O816" t="s">
        <v>1527</v>
      </c>
    </row>
    <row r="817" spans="13:15" x14ac:dyDescent="0.25">
      <c r="M817" t="s">
        <v>1530</v>
      </c>
      <c r="N817" t="s">
        <v>37</v>
      </c>
      <c r="O817" t="s">
        <v>1529</v>
      </c>
    </row>
    <row r="818" spans="13:15" x14ac:dyDescent="0.25">
      <c r="M818" t="s">
        <v>1532</v>
      </c>
      <c r="N818" t="s">
        <v>37</v>
      </c>
      <c r="O818" t="s">
        <v>1531</v>
      </c>
    </row>
    <row r="819" spans="13:15" x14ac:dyDescent="0.25">
      <c r="M819" t="s">
        <v>1533</v>
      </c>
      <c r="N819" t="s">
        <v>37</v>
      </c>
      <c r="O819" t="s">
        <v>189</v>
      </c>
    </row>
    <row r="820" spans="13:15" x14ac:dyDescent="0.25">
      <c r="M820" t="s">
        <v>1534</v>
      </c>
      <c r="N820" t="s">
        <v>37</v>
      </c>
      <c r="O820" t="s">
        <v>943</v>
      </c>
    </row>
    <row r="821" spans="13:15" x14ac:dyDescent="0.25">
      <c r="M821" t="s">
        <v>1535</v>
      </c>
      <c r="N821" t="s">
        <v>37</v>
      </c>
      <c r="O821" t="s">
        <v>191</v>
      </c>
    </row>
    <row r="822" spans="13:15" x14ac:dyDescent="0.25">
      <c r="M822" t="s">
        <v>1536</v>
      </c>
      <c r="N822" t="s">
        <v>37</v>
      </c>
      <c r="O822" t="s">
        <v>631</v>
      </c>
    </row>
    <row r="823" spans="13:15" x14ac:dyDescent="0.25">
      <c r="M823" t="s">
        <v>1537</v>
      </c>
      <c r="N823" t="s">
        <v>37</v>
      </c>
      <c r="O823" t="s">
        <v>195</v>
      </c>
    </row>
    <row r="824" spans="13:15" x14ac:dyDescent="0.25">
      <c r="M824" t="s">
        <v>1538</v>
      </c>
      <c r="N824" t="s">
        <v>37</v>
      </c>
      <c r="O824" t="s">
        <v>1245</v>
      </c>
    </row>
    <row r="825" spans="13:15" x14ac:dyDescent="0.25">
      <c r="M825" t="s">
        <v>1540</v>
      </c>
      <c r="N825" t="s">
        <v>37</v>
      </c>
      <c r="O825" t="s">
        <v>1539</v>
      </c>
    </row>
    <row r="826" spans="13:15" x14ac:dyDescent="0.25">
      <c r="M826" t="s">
        <v>1541</v>
      </c>
      <c r="N826" t="s">
        <v>37</v>
      </c>
      <c r="O826" t="s">
        <v>771</v>
      </c>
    </row>
    <row r="827" spans="13:15" x14ac:dyDescent="0.25">
      <c r="M827" t="s">
        <v>1542</v>
      </c>
      <c r="N827" t="s">
        <v>37</v>
      </c>
      <c r="O827" t="s">
        <v>966</v>
      </c>
    </row>
    <row r="828" spans="13:15" x14ac:dyDescent="0.25">
      <c r="M828" t="s">
        <v>1543</v>
      </c>
      <c r="N828" t="s">
        <v>37</v>
      </c>
      <c r="O828" t="s">
        <v>1249</v>
      </c>
    </row>
    <row r="829" spans="13:15" x14ac:dyDescent="0.25">
      <c r="M829" t="s">
        <v>1544</v>
      </c>
      <c r="N829" t="s">
        <v>37</v>
      </c>
      <c r="O829" t="s">
        <v>1393</v>
      </c>
    </row>
    <row r="830" spans="13:15" x14ac:dyDescent="0.25">
      <c r="M830" t="s">
        <v>1545</v>
      </c>
      <c r="N830" t="s">
        <v>37</v>
      </c>
      <c r="O830" t="s">
        <v>199</v>
      </c>
    </row>
    <row r="831" spans="13:15" x14ac:dyDescent="0.25">
      <c r="M831" t="s">
        <v>1546</v>
      </c>
      <c r="N831" t="s">
        <v>37</v>
      </c>
      <c r="O831" t="s">
        <v>399</v>
      </c>
    </row>
    <row r="832" spans="13:15" x14ac:dyDescent="0.25">
      <c r="M832" t="s">
        <v>1547</v>
      </c>
      <c r="N832" t="s">
        <v>37</v>
      </c>
      <c r="O832" t="s">
        <v>497</v>
      </c>
    </row>
    <row r="833" spans="13:15" x14ac:dyDescent="0.25">
      <c r="M833" t="s">
        <v>1549</v>
      </c>
      <c r="N833" t="s">
        <v>37</v>
      </c>
      <c r="O833" t="s">
        <v>1548</v>
      </c>
    </row>
    <row r="834" spans="13:15" x14ac:dyDescent="0.25">
      <c r="M834" t="s">
        <v>1550</v>
      </c>
      <c r="N834" t="s">
        <v>37</v>
      </c>
      <c r="O834" t="s">
        <v>91</v>
      </c>
    </row>
    <row r="835" spans="13:15" x14ac:dyDescent="0.25">
      <c r="M835" t="s">
        <v>1551</v>
      </c>
      <c r="N835" t="s">
        <v>37</v>
      </c>
      <c r="O835" t="s">
        <v>203</v>
      </c>
    </row>
    <row r="836" spans="13:15" x14ac:dyDescent="0.25">
      <c r="M836" t="s">
        <v>1552</v>
      </c>
      <c r="N836" t="s">
        <v>37</v>
      </c>
      <c r="O836" t="s">
        <v>981</v>
      </c>
    </row>
    <row r="837" spans="13:15" x14ac:dyDescent="0.25">
      <c r="M837" t="s">
        <v>1553</v>
      </c>
      <c r="N837" t="s">
        <v>37</v>
      </c>
      <c r="O837" t="s">
        <v>205</v>
      </c>
    </row>
    <row r="838" spans="13:15" x14ac:dyDescent="0.25">
      <c r="M838" t="s">
        <v>1554</v>
      </c>
      <c r="N838" t="s">
        <v>37</v>
      </c>
      <c r="O838" t="s">
        <v>407</v>
      </c>
    </row>
    <row r="839" spans="13:15" x14ac:dyDescent="0.25">
      <c r="M839" t="s">
        <v>1555</v>
      </c>
      <c r="N839" t="s">
        <v>37</v>
      </c>
      <c r="O839" t="s">
        <v>989</v>
      </c>
    </row>
    <row r="840" spans="13:15" x14ac:dyDescent="0.25">
      <c r="M840" t="s">
        <v>1557</v>
      </c>
      <c r="N840" t="s">
        <v>37</v>
      </c>
      <c r="O840" t="s">
        <v>1556</v>
      </c>
    </row>
    <row r="841" spans="13:15" x14ac:dyDescent="0.25">
      <c r="M841" t="s">
        <v>1559</v>
      </c>
      <c r="N841" t="s">
        <v>37</v>
      </c>
      <c r="O841" t="s">
        <v>1558</v>
      </c>
    </row>
    <row r="842" spans="13:15" x14ac:dyDescent="0.25">
      <c r="M842" t="s">
        <v>1560</v>
      </c>
      <c r="N842" t="s">
        <v>37</v>
      </c>
      <c r="O842" t="s">
        <v>213</v>
      </c>
    </row>
    <row r="843" spans="13:15" x14ac:dyDescent="0.25">
      <c r="M843" t="s">
        <v>1562</v>
      </c>
      <c r="N843" t="s">
        <v>37</v>
      </c>
      <c r="O843" t="s">
        <v>1561</v>
      </c>
    </row>
    <row r="844" spans="13:15" x14ac:dyDescent="0.25">
      <c r="M844" t="s">
        <v>1564</v>
      </c>
      <c r="N844" t="s">
        <v>37</v>
      </c>
      <c r="O844" t="s">
        <v>1563</v>
      </c>
    </row>
    <row r="845" spans="13:15" x14ac:dyDescent="0.25">
      <c r="M845" t="s">
        <v>1566</v>
      </c>
      <c r="N845" t="s">
        <v>37</v>
      </c>
      <c r="O845" t="s">
        <v>1565</v>
      </c>
    </row>
    <row r="846" spans="13:15" x14ac:dyDescent="0.25">
      <c r="M846" t="s">
        <v>1568</v>
      </c>
      <c r="N846" t="s">
        <v>37</v>
      </c>
      <c r="O846" t="s">
        <v>1567</v>
      </c>
    </row>
    <row r="847" spans="13:15" x14ac:dyDescent="0.25">
      <c r="M847" t="s">
        <v>1569</v>
      </c>
      <c r="N847" t="s">
        <v>37</v>
      </c>
      <c r="O847" t="s">
        <v>221</v>
      </c>
    </row>
    <row r="848" spans="13:15" x14ac:dyDescent="0.25">
      <c r="M848" t="s">
        <v>1571</v>
      </c>
      <c r="N848" t="s">
        <v>37</v>
      </c>
      <c r="O848" t="s">
        <v>1570</v>
      </c>
    </row>
    <row r="849" spans="13:15" x14ac:dyDescent="0.25">
      <c r="M849" t="s">
        <v>1572</v>
      </c>
      <c r="N849" t="s">
        <v>37</v>
      </c>
      <c r="O849" t="s">
        <v>225</v>
      </c>
    </row>
    <row r="850" spans="13:15" x14ac:dyDescent="0.25">
      <c r="M850" t="s">
        <v>1573</v>
      </c>
      <c r="N850" t="s">
        <v>37</v>
      </c>
      <c r="O850" t="s">
        <v>227</v>
      </c>
    </row>
    <row r="851" spans="13:15" x14ac:dyDescent="0.25">
      <c r="M851" t="s">
        <v>1575</v>
      </c>
      <c r="N851" t="s">
        <v>37</v>
      </c>
      <c r="O851" t="s">
        <v>1574</v>
      </c>
    </row>
    <row r="852" spans="13:15" x14ac:dyDescent="0.25">
      <c r="M852" t="s">
        <v>1576</v>
      </c>
      <c r="N852" t="s">
        <v>37</v>
      </c>
      <c r="O852" t="s">
        <v>1014</v>
      </c>
    </row>
    <row r="853" spans="13:15" x14ac:dyDescent="0.25">
      <c r="M853" t="s">
        <v>1578</v>
      </c>
      <c r="N853" t="s">
        <v>37</v>
      </c>
      <c r="O853" t="s">
        <v>1577</v>
      </c>
    </row>
    <row r="854" spans="13:15" x14ac:dyDescent="0.25">
      <c r="M854" t="s">
        <v>1579</v>
      </c>
      <c r="N854" t="s">
        <v>37</v>
      </c>
      <c r="O854" t="s">
        <v>231</v>
      </c>
    </row>
    <row r="855" spans="13:15" x14ac:dyDescent="0.25">
      <c r="M855" t="s">
        <v>1580</v>
      </c>
      <c r="N855" t="s">
        <v>37</v>
      </c>
      <c r="O855" t="s">
        <v>233</v>
      </c>
    </row>
    <row r="856" spans="13:15" x14ac:dyDescent="0.25">
      <c r="M856" t="s">
        <v>1582</v>
      </c>
      <c r="N856" t="s">
        <v>37</v>
      </c>
      <c r="O856" t="s">
        <v>1581</v>
      </c>
    </row>
    <row r="857" spans="13:15" x14ac:dyDescent="0.25">
      <c r="M857" t="s">
        <v>1584</v>
      </c>
      <c r="N857" t="s">
        <v>37</v>
      </c>
      <c r="O857" t="s">
        <v>1583</v>
      </c>
    </row>
    <row r="858" spans="13:15" x14ac:dyDescent="0.25">
      <c r="M858" t="s">
        <v>1585</v>
      </c>
      <c r="N858" t="s">
        <v>37</v>
      </c>
      <c r="O858" t="s">
        <v>812</v>
      </c>
    </row>
    <row r="859" spans="13:15" x14ac:dyDescent="0.25">
      <c r="M859" t="s">
        <v>1587</v>
      </c>
      <c r="N859" t="s">
        <v>37</v>
      </c>
      <c r="O859" t="s">
        <v>1586</v>
      </c>
    </row>
    <row r="860" spans="13:15" x14ac:dyDescent="0.25">
      <c r="M860" t="s">
        <v>1589</v>
      </c>
      <c r="N860" t="s">
        <v>37</v>
      </c>
      <c r="O860" t="s">
        <v>1588</v>
      </c>
    </row>
    <row r="861" spans="13:15" x14ac:dyDescent="0.25">
      <c r="M861" t="s">
        <v>1591</v>
      </c>
      <c r="N861" t="s">
        <v>37</v>
      </c>
      <c r="O861" t="s">
        <v>1590</v>
      </c>
    </row>
    <row r="862" spans="13:15" x14ac:dyDescent="0.25">
      <c r="M862" t="s">
        <v>1593</v>
      </c>
      <c r="N862" t="s">
        <v>37</v>
      </c>
      <c r="O862" t="s">
        <v>1592</v>
      </c>
    </row>
    <row r="863" spans="13:15" x14ac:dyDescent="0.25">
      <c r="M863" t="s">
        <v>1594</v>
      </c>
      <c r="N863" t="s">
        <v>37</v>
      </c>
      <c r="O863" t="s">
        <v>439</v>
      </c>
    </row>
    <row r="864" spans="13:15" x14ac:dyDescent="0.25">
      <c r="M864" t="s">
        <v>1596</v>
      </c>
      <c r="N864" t="s">
        <v>37</v>
      </c>
      <c r="O864" t="s">
        <v>1595</v>
      </c>
    </row>
    <row r="865" spans="13:15" x14ac:dyDescent="0.25">
      <c r="M865" t="s">
        <v>1598</v>
      </c>
      <c r="N865" t="s">
        <v>37</v>
      </c>
      <c r="O865" t="s">
        <v>1597</v>
      </c>
    </row>
    <row r="866" spans="13:15" x14ac:dyDescent="0.25">
      <c r="M866" t="s">
        <v>1600</v>
      </c>
      <c r="N866" t="s">
        <v>37</v>
      </c>
      <c r="O866" t="s">
        <v>1599</v>
      </c>
    </row>
    <row r="867" spans="13:15" x14ac:dyDescent="0.25">
      <c r="M867" t="s">
        <v>1602</v>
      </c>
      <c r="N867" t="s">
        <v>37</v>
      </c>
      <c r="O867" t="s">
        <v>1601</v>
      </c>
    </row>
    <row r="868" spans="13:15" x14ac:dyDescent="0.25">
      <c r="M868" t="s">
        <v>1603</v>
      </c>
      <c r="N868" t="s">
        <v>37</v>
      </c>
      <c r="O868" t="s">
        <v>452</v>
      </c>
    </row>
    <row r="869" spans="13:15" x14ac:dyDescent="0.25">
      <c r="M869" t="s">
        <v>1604</v>
      </c>
      <c r="N869" t="s">
        <v>37</v>
      </c>
      <c r="O869" t="s">
        <v>249</v>
      </c>
    </row>
    <row r="870" spans="13:15" x14ac:dyDescent="0.25">
      <c r="M870" t="s">
        <v>1606</v>
      </c>
      <c r="N870" t="s">
        <v>37</v>
      </c>
      <c r="O870" t="s">
        <v>1605</v>
      </c>
    </row>
    <row r="871" spans="13:15" x14ac:dyDescent="0.25">
      <c r="M871" t="s">
        <v>1608</v>
      </c>
      <c r="N871" t="s">
        <v>37</v>
      </c>
      <c r="O871" t="s">
        <v>1607</v>
      </c>
    </row>
    <row r="872" spans="13:15" x14ac:dyDescent="0.25">
      <c r="M872" t="s">
        <v>1610</v>
      </c>
      <c r="N872" t="s">
        <v>37</v>
      </c>
      <c r="O872" t="s">
        <v>1609</v>
      </c>
    </row>
    <row r="873" spans="13:15" x14ac:dyDescent="0.25">
      <c r="M873" t="s">
        <v>1611</v>
      </c>
      <c r="N873" t="s">
        <v>37</v>
      </c>
      <c r="O873" t="s">
        <v>836</v>
      </c>
    </row>
    <row r="874" spans="13:15" x14ac:dyDescent="0.25">
      <c r="M874" t="s">
        <v>1612</v>
      </c>
      <c r="N874" t="s">
        <v>37</v>
      </c>
      <c r="O874" t="s">
        <v>464</v>
      </c>
    </row>
    <row r="875" spans="13:15" x14ac:dyDescent="0.25">
      <c r="M875" t="s">
        <v>1613</v>
      </c>
      <c r="N875" t="s">
        <v>37</v>
      </c>
      <c r="O875" t="s">
        <v>466</v>
      </c>
    </row>
    <row r="876" spans="13:15" x14ac:dyDescent="0.25">
      <c r="M876" t="s">
        <v>1615</v>
      </c>
      <c r="N876" t="s">
        <v>37</v>
      </c>
      <c r="O876" t="s">
        <v>1614</v>
      </c>
    </row>
    <row r="877" spans="13:15" x14ac:dyDescent="0.25">
      <c r="M877" t="s">
        <v>1616</v>
      </c>
      <c r="N877" t="s">
        <v>37</v>
      </c>
      <c r="O877" t="s">
        <v>1094</v>
      </c>
    </row>
    <row r="878" spans="13:15" x14ac:dyDescent="0.25">
      <c r="M878" t="s">
        <v>1617</v>
      </c>
      <c r="N878" t="s">
        <v>37</v>
      </c>
      <c r="O878" t="s">
        <v>126</v>
      </c>
    </row>
    <row r="879" spans="13:15" x14ac:dyDescent="0.25">
      <c r="M879" t="s">
        <v>1618</v>
      </c>
      <c r="N879" t="s">
        <v>37</v>
      </c>
      <c r="O879" t="s">
        <v>1097</v>
      </c>
    </row>
    <row r="880" spans="13:15" x14ac:dyDescent="0.25">
      <c r="M880" t="s">
        <v>1619</v>
      </c>
      <c r="N880" t="s">
        <v>37</v>
      </c>
      <c r="O880" t="s">
        <v>1099</v>
      </c>
    </row>
    <row r="881" spans="13:15" x14ac:dyDescent="0.25">
      <c r="M881" t="s">
        <v>1620</v>
      </c>
      <c r="N881" t="s">
        <v>37</v>
      </c>
      <c r="O881" t="s">
        <v>1350</v>
      </c>
    </row>
    <row r="882" spans="13:15" x14ac:dyDescent="0.25">
      <c r="M882" t="s">
        <v>1622</v>
      </c>
      <c r="N882" t="s">
        <v>37</v>
      </c>
      <c r="O882" t="s">
        <v>1621</v>
      </c>
    </row>
    <row r="883" spans="13:15" x14ac:dyDescent="0.25">
      <c r="M883" t="s">
        <v>1624</v>
      </c>
      <c r="N883" t="s">
        <v>37</v>
      </c>
      <c r="O883" t="s">
        <v>1623</v>
      </c>
    </row>
    <row r="884" spans="13:15" x14ac:dyDescent="0.25">
      <c r="M884" t="s">
        <v>1625</v>
      </c>
      <c r="N884" t="s">
        <v>37</v>
      </c>
      <c r="O884" t="s">
        <v>1111</v>
      </c>
    </row>
    <row r="885" spans="13:15" x14ac:dyDescent="0.25">
      <c r="M885" t="s">
        <v>1627</v>
      </c>
      <c r="N885" t="s">
        <v>37</v>
      </c>
      <c r="O885" t="s">
        <v>1626</v>
      </c>
    </row>
    <row r="886" spans="13:15" x14ac:dyDescent="0.25">
      <c r="M886" t="s">
        <v>1628</v>
      </c>
      <c r="N886" t="s">
        <v>38</v>
      </c>
      <c r="O886" t="s">
        <v>1355</v>
      </c>
    </row>
    <row r="887" spans="13:15" x14ac:dyDescent="0.25">
      <c r="M887" t="s">
        <v>1630</v>
      </c>
      <c r="N887" t="s">
        <v>38</v>
      </c>
      <c r="O887" t="s">
        <v>1629</v>
      </c>
    </row>
    <row r="888" spans="13:15" x14ac:dyDescent="0.25">
      <c r="M888" t="s">
        <v>1632</v>
      </c>
      <c r="N888" t="s">
        <v>38</v>
      </c>
      <c r="O888" t="s">
        <v>1631</v>
      </c>
    </row>
    <row r="889" spans="13:15" x14ac:dyDescent="0.25">
      <c r="M889" t="s">
        <v>1634</v>
      </c>
      <c r="N889" t="s">
        <v>38</v>
      </c>
      <c r="O889" t="s">
        <v>1633</v>
      </c>
    </row>
    <row r="890" spans="13:15" x14ac:dyDescent="0.25">
      <c r="M890" t="s">
        <v>1636</v>
      </c>
      <c r="N890" t="s">
        <v>38</v>
      </c>
      <c r="O890" t="s">
        <v>1635</v>
      </c>
    </row>
    <row r="891" spans="13:15" x14ac:dyDescent="0.25">
      <c r="M891" t="s">
        <v>1638</v>
      </c>
      <c r="N891" t="s">
        <v>38</v>
      </c>
      <c r="O891" t="s">
        <v>1637</v>
      </c>
    </row>
    <row r="892" spans="13:15" x14ac:dyDescent="0.25">
      <c r="M892" t="s">
        <v>1639</v>
      </c>
      <c r="N892" t="s">
        <v>38</v>
      </c>
      <c r="O892" t="s">
        <v>1204</v>
      </c>
    </row>
    <row r="893" spans="13:15" x14ac:dyDescent="0.25">
      <c r="M893" t="s">
        <v>1640</v>
      </c>
      <c r="N893" t="s">
        <v>38</v>
      </c>
      <c r="O893" t="s">
        <v>145</v>
      </c>
    </row>
    <row r="894" spans="13:15" x14ac:dyDescent="0.25">
      <c r="M894" t="s">
        <v>1642</v>
      </c>
      <c r="N894" t="s">
        <v>38</v>
      </c>
      <c r="O894" t="s">
        <v>1641</v>
      </c>
    </row>
    <row r="895" spans="13:15" x14ac:dyDescent="0.25">
      <c r="M895" t="s">
        <v>1644</v>
      </c>
      <c r="N895" t="s">
        <v>38</v>
      </c>
      <c r="O895" t="s">
        <v>1643</v>
      </c>
    </row>
    <row r="896" spans="13:15" x14ac:dyDescent="0.25">
      <c r="M896" t="s">
        <v>1645</v>
      </c>
      <c r="N896" t="s">
        <v>38</v>
      </c>
      <c r="O896" t="s">
        <v>151</v>
      </c>
    </row>
    <row r="897" spans="13:15" x14ac:dyDescent="0.25">
      <c r="M897" t="s">
        <v>1646</v>
      </c>
      <c r="N897" t="s">
        <v>38</v>
      </c>
      <c r="O897" t="s">
        <v>605</v>
      </c>
    </row>
    <row r="898" spans="13:15" x14ac:dyDescent="0.25">
      <c r="M898" t="s">
        <v>1647</v>
      </c>
      <c r="N898" t="s">
        <v>38</v>
      </c>
      <c r="O898" t="s">
        <v>362</v>
      </c>
    </row>
    <row r="899" spans="13:15" x14ac:dyDescent="0.25">
      <c r="M899" t="s">
        <v>1648</v>
      </c>
      <c r="N899" t="s">
        <v>38</v>
      </c>
      <c r="O899" t="s">
        <v>159</v>
      </c>
    </row>
    <row r="900" spans="13:15" x14ac:dyDescent="0.25">
      <c r="M900" t="s">
        <v>1650</v>
      </c>
      <c r="N900" t="s">
        <v>38</v>
      </c>
      <c r="O900" t="s">
        <v>1649</v>
      </c>
    </row>
    <row r="901" spans="13:15" x14ac:dyDescent="0.25">
      <c r="M901" t="s">
        <v>1652</v>
      </c>
      <c r="N901" t="s">
        <v>38</v>
      </c>
      <c r="O901" t="s">
        <v>1651</v>
      </c>
    </row>
    <row r="902" spans="13:15" x14ac:dyDescent="0.25">
      <c r="M902" t="s">
        <v>1654</v>
      </c>
      <c r="N902" t="s">
        <v>38</v>
      </c>
      <c r="O902" t="s">
        <v>1653</v>
      </c>
    </row>
    <row r="903" spans="13:15" x14ac:dyDescent="0.25">
      <c r="M903" t="s">
        <v>1656</v>
      </c>
      <c r="N903" t="s">
        <v>38</v>
      </c>
      <c r="O903" t="s">
        <v>1655</v>
      </c>
    </row>
    <row r="904" spans="13:15" x14ac:dyDescent="0.25">
      <c r="M904" t="s">
        <v>1657</v>
      </c>
      <c r="N904" t="s">
        <v>38</v>
      </c>
      <c r="O904" t="s">
        <v>374</v>
      </c>
    </row>
    <row r="905" spans="13:15" x14ac:dyDescent="0.25">
      <c r="M905" t="s">
        <v>1658</v>
      </c>
      <c r="N905" t="s">
        <v>38</v>
      </c>
      <c r="O905" t="s">
        <v>918</v>
      </c>
    </row>
    <row r="906" spans="13:15" x14ac:dyDescent="0.25">
      <c r="M906" t="s">
        <v>1659</v>
      </c>
      <c r="N906" t="s">
        <v>38</v>
      </c>
      <c r="O906" t="s">
        <v>1527</v>
      </c>
    </row>
    <row r="907" spans="13:15" x14ac:dyDescent="0.25">
      <c r="M907" t="s">
        <v>1661</v>
      </c>
      <c r="N907" t="s">
        <v>38</v>
      </c>
      <c r="O907" t="s">
        <v>1660</v>
      </c>
    </row>
    <row r="908" spans="13:15" x14ac:dyDescent="0.25">
      <c r="M908" t="s">
        <v>1662</v>
      </c>
      <c r="N908" t="s">
        <v>38</v>
      </c>
      <c r="O908" t="s">
        <v>623</v>
      </c>
    </row>
    <row r="909" spans="13:15" x14ac:dyDescent="0.25">
      <c r="M909" t="s">
        <v>1663</v>
      </c>
      <c r="N909" t="s">
        <v>38</v>
      </c>
      <c r="O909" t="s">
        <v>1234</v>
      </c>
    </row>
    <row r="910" spans="13:15" x14ac:dyDescent="0.25">
      <c r="M910" t="s">
        <v>1665</v>
      </c>
      <c r="N910" t="s">
        <v>38</v>
      </c>
      <c r="O910" t="s">
        <v>1664</v>
      </c>
    </row>
    <row r="911" spans="13:15" x14ac:dyDescent="0.25">
      <c r="M911" t="s">
        <v>1667</v>
      </c>
      <c r="N911" t="s">
        <v>38</v>
      </c>
      <c r="O911" t="s">
        <v>1666</v>
      </c>
    </row>
    <row r="912" spans="13:15" x14ac:dyDescent="0.25">
      <c r="M912" t="s">
        <v>1669</v>
      </c>
      <c r="N912" t="s">
        <v>38</v>
      </c>
      <c r="O912" t="s">
        <v>1668</v>
      </c>
    </row>
    <row r="913" spans="13:15" x14ac:dyDescent="0.25">
      <c r="M913" t="s">
        <v>1671</v>
      </c>
      <c r="N913" t="s">
        <v>38</v>
      </c>
      <c r="O913" t="s">
        <v>1670</v>
      </c>
    </row>
    <row r="914" spans="13:15" x14ac:dyDescent="0.25">
      <c r="M914" t="s">
        <v>1672</v>
      </c>
      <c r="N914" t="s">
        <v>38</v>
      </c>
      <c r="O914" t="s">
        <v>1238</v>
      </c>
    </row>
    <row r="915" spans="13:15" x14ac:dyDescent="0.25">
      <c r="M915" t="s">
        <v>1673</v>
      </c>
      <c r="N915" t="s">
        <v>38</v>
      </c>
      <c r="O915" t="s">
        <v>191</v>
      </c>
    </row>
    <row r="916" spans="13:15" x14ac:dyDescent="0.25">
      <c r="M916" t="s">
        <v>1675</v>
      </c>
      <c r="N916" t="s">
        <v>38</v>
      </c>
      <c r="O916" t="s">
        <v>1674</v>
      </c>
    </row>
    <row r="917" spans="13:15" x14ac:dyDescent="0.25">
      <c r="M917" t="s">
        <v>1677</v>
      </c>
      <c r="N917" t="s">
        <v>38</v>
      </c>
      <c r="O917" t="s">
        <v>1676</v>
      </c>
    </row>
    <row r="918" spans="13:15" x14ac:dyDescent="0.25">
      <c r="M918" t="s">
        <v>1678</v>
      </c>
      <c r="N918" t="s">
        <v>38</v>
      </c>
      <c r="O918" t="s">
        <v>324</v>
      </c>
    </row>
    <row r="919" spans="13:15" x14ac:dyDescent="0.25">
      <c r="M919" t="s">
        <v>1679</v>
      </c>
      <c r="N919" t="s">
        <v>38</v>
      </c>
      <c r="O919" t="s">
        <v>392</v>
      </c>
    </row>
    <row r="920" spans="13:15" x14ac:dyDescent="0.25">
      <c r="M920" t="s">
        <v>1681</v>
      </c>
      <c r="N920" t="s">
        <v>38</v>
      </c>
      <c r="O920" t="s">
        <v>1680</v>
      </c>
    </row>
    <row r="921" spans="13:15" x14ac:dyDescent="0.25">
      <c r="M921" t="s">
        <v>1683</v>
      </c>
      <c r="N921" t="s">
        <v>38</v>
      </c>
      <c r="O921" t="s">
        <v>1682</v>
      </c>
    </row>
    <row r="922" spans="13:15" x14ac:dyDescent="0.25">
      <c r="M922" t="s">
        <v>1685</v>
      </c>
      <c r="N922" t="s">
        <v>38</v>
      </c>
      <c r="O922" t="s">
        <v>1684</v>
      </c>
    </row>
    <row r="923" spans="13:15" x14ac:dyDescent="0.25">
      <c r="M923" t="s">
        <v>1686</v>
      </c>
      <c r="N923" t="s">
        <v>38</v>
      </c>
      <c r="O923" t="s">
        <v>771</v>
      </c>
    </row>
    <row r="924" spans="13:15" x14ac:dyDescent="0.25">
      <c r="M924" t="s">
        <v>1688</v>
      </c>
      <c r="N924" t="s">
        <v>38</v>
      </c>
      <c r="O924" t="s">
        <v>1687</v>
      </c>
    </row>
    <row r="925" spans="13:15" x14ac:dyDescent="0.25">
      <c r="M925" t="s">
        <v>1690</v>
      </c>
      <c r="N925" t="s">
        <v>38</v>
      </c>
      <c r="O925" t="s">
        <v>1689</v>
      </c>
    </row>
    <row r="926" spans="13:15" x14ac:dyDescent="0.25">
      <c r="M926" t="s">
        <v>1692</v>
      </c>
      <c r="N926" t="s">
        <v>38</v>
      </c>
      <c r="O926" t="s">
        <v>1691</v>
      </c>
    </row>
    <row r="927" spans="13:15" x14ac:dyDescent="0.25">
      <c r="M927" t="s">
        <v>1694</v>
      </c>
      <c r="N927" t="s">
        <v>38</v>
      </c>
      <c r="O927" t="s">
        <v>1693</v>
      </c>
    </row>
    <row r="928" spans="13:15" x14ac:dyDescent="0.25">
      <c r="M928" t="s">
        <v>1695</v>
      </c>
      <c r="N928" t="s">
        <v>38</v>
      </c>
      <c r="O928" t="s">
        <v>203</v>
      </c>
    </row>
    <row r="929" spans="13:15" x14ac:dyDescent="0.25">
      <c r="M929" t="s">
        <v>1696</v>
      </c>
      <c r="N929" t="s">
        <v>38</v>
      </c>
      <c r="O929" t="s">
        <v>205</v>
      </c>
    </row>
    <row r="930" spans="13:15" x14ac:dyDescent="0.25">
      <c r="M930" t="s">
        <v>1698</v>
      </c>
      <c r="N930" t="s">
        <v>38</v>
      </c>
      <c r="O930" t="s">
        <v>1697</v>
      </c>
    </row>
    <row r="931" spans="13:15" x14ac:dyDescent="0.25">
      <c r="M931" t="s">
        <v>1699</v>
      </c>
      <c r="N931" t="s">
        <v>38</v>
      </c>
      <c r="O931" t="s">
        <v>407</v>
      </c>
    </row>
    <row r="932" spans="13:15" x14ac:dyDescent="0.25">
      <c r="M932" t="s">
        <v>1701</v>
      </c>
      <c r="N932" t="s">
        <v>38</v>
      </c>
      <c r="O932" t="s">
        <v>1700</v>
      </c>
    </row>
    <row r="933" spans="13:15" x14ac:dyDescent="0.25">
      <c r="M933" t="s">
        <v>1703</v>
      </c>
      <c r="N933" t="s">
        <v>38</v>
      </c>
      <c r="O933" t="s">
        <v>1702</v>
      </c>
    </row>
    <row r="934" spans="13:15" x14ac:dyDescent="0.25">
      <c r="M934" t="s">
        <v>1704</v>
      </c>
      <c r="N934" t="s">
        <v>38</v>
      </c>
      <c r="O934" t="s">
        <v>647</v>
      </c>
    </row>
    <row r="935" spans="13:15" x14ac:dyDescent="0.25">
      <c r="M935" t="s">
        <v>1706</v>
      </c>
      <c r="N935" t="s">
        <v>38</v>
      </c>
      <c r="O935" t="s">
        <v>1705</v>
      </c>
    </row>
    <row r="936" spans="13:15" x14ac:dyDescent="0.25">
      <c r="M936" t="s">
        <v>1708</v>
      </c>
      <c r="N936" t="s">
        <v>38</v>
      </c>
      <c r="O936" t="s">
        <v>1707</v>
      </c>
    </row>
    <row r="937" spans="13:15" x14ac:dyDescent="0.25">
      <c r="M937" t="s">
        <v>1710</v>
      </c>
      <c r="N937" t="s">
        <v>38</v>
      </c>
      <c r="O937" t="s">
        <v>1709</v>
      </c>
    </row>
    <row r="938" spans="13:15" x14ac:dyDescent="0.25">
      <c r="M938" t="s">
        <v>1711</v>
      </c>
      <c r="N938" t="s">
        <v>38</v>
      </c>
      <c r="O938" t="s">
        <v>413</v>
      </c>
    </row>
    <row r="939" spans="13:15" x14ac:dyDescent="0.25">
      <c r="M939" t="s">
        <v>1712</v>
      </c>
      <c r="N939" t="s">
        <v>38</v>
      </c>
      <c r="O939" t="s">
        <v>1561</v>
      </c>
    </row>
    <row r="940" spans="13:15" x14ac:dyDescent="0.25">
      <c r="M940" t="s">
        <v>1713</v>
      </c>
      <c r="N940" t="s">
        <v>38</v>
      </c>
      <c r="O940" t="s">
        <v>417</v>
      </c>
    </row>
    <row r="941" spans="13:15" x14ac:dyDescent="0.25">
      <c r="M941" t="s">
        <v>1714</v>
      </c>
      <c r="N941" t="s">
        <v>38</v>
      </c>
      <c r="O941" t="s">
        <v>1567</v>
      </c>
    </row>
    <row r="942" spans="13:15" x14ac:dyDescent="0.25">
      <c r="M942" t="s">
        <v>1716</v>
      </c>
      <c r="N942" t="s">
        <v>38</v>
      </c>
      <c r="O942" t="s">
        <v>1715</v>
      </c>
    </row>
    <row r="943" spans="13:15" x14ac:dyDescent="0.25">
      <c r="M943" t="s">
        <v>1717</v>
      </c>
      <c r="N943" t="s">
        <v>38</v>
      </c>
      <c r="O943" t="s">
        <v>225</v>
      </c>
    </row>
    <row r="944" spans="13:15" x14ac:dyDescent="0.25">
      <c r="M944" t="s">
        <v>1718</v>
      </c>
      <c r="N944" t="s">
        <v>38</v>
      </c>
      <c r="O944" t="s">
        <v>227</v>
      </c>
    </row>
    <row r="945" spans="13:15" x14ac:dyDescent="0.25">
      <c r="M945" t="s">
        <v>1720</v>
      </c>
      <c r="N945" t="s">
        <v>38</v>
      </c>
      <c r="O945" t="s">
        <v>1719</v>
      </c>
    </row>
    <row r="946" spans="13:15" x14ac:dyDescent="0.25">
      <c r="M946" t="s">
        <v>1721</v>
      </c>
      <c r="N946" t="s">
        <v>38</v>
      </c>
      <c r="O946" t="s">
        <v>1422</v>
      </c>
    </row>
    <row r="947" spans="13:15" x14ac:dyDescent="0.25">
      <c r="M947" t="s">
        <v>1722</v>
      </c>
      <c r="N947" t="s">
        <v>38</v>
      </c>
      <c r="O947" t="s">
        <v>1014</v>
      </c>
    </row>
    <row r="948" spans="13:15" x14ac:dyDescent="0.25">
      <c r="M948" t="s">
        <v>1723</v>
      </c>
      <c r="N948" t="s">
        <v>38</v>
      </c>
      <c r="O948" t="s">
        <v>233</v>
      </c>
    </row>
    <row r="949" spans="13:15" x14ac:dyDescent="0.25">
      <c r="M949" t="s">
        <v>1725</v>
      </c>
      <c r="N949" t="s">
        <v>38</v>
      </c>
      <c r="O949" t="s">
        <v>1724</v>
      </c>
    </row>
    <row r="950" spans="13:15" x14ac:dyDescent="0.25">
      <c r="M950" t="s">
        <v>1727</v>
      </c>
      <c r="N950" t="s">
        <v>38</v>
      </c>
      <c r="O950" t="s">
        <v>1726</v>
      </c>
    </row>
    <row r="951" spans="13:15" x14ac:dyDescent="0.25">
      <c r="M951" t="s">
        <v>1729</v>
      </c>
      <c r="N951" t="s">
        <v>38</v>
      </c>
      <c r="O951" t="s">
        <v>1728</v>
      </c>
    </row>
    <row r="952" spans="13:15" x14ac:dyDescent="0.25">
      <c r="M952" t="s">
        <v>1731</v>
      </c>
      <c r="N952" t="s">
        <v>38</v>
      </c>
      <c r="O952" t="s">
        <v>1730</v>
      </c>
    </row>
    <row r="953" spans="13:15" x14ac:dyDescent="0.25">
      <c r="M953" t="s">
        <v>1733</v>
      </c>
      <c r="N953" t="s">
        <v>38</v>
      </c>
      <c r="O953" t="s">
        <v>1732</v>
      </c>
    </row>
    <row r="954" spans="13:15" x14ac:dyDescent="0.25">
      <c r="M954" t="s">
        <v>1735</v>
      </c>
      <c r="N954" t="s">
        <v>38</v>
      </c>
      <c r="O954" t="s">
        <v>1734</v>
      </c>
    </row>
    <row r="955" spans="13:15" x14ac:dyDescent="0.25">
      <c r="M955" t="s">
        <v>1737</v>
      </c>
      <c r="N955" t="s">
        <v>38</v>
      </c>
      <c r="O955" t="s">
        <v>1736</v>
      </c>
    </row>
    <row r="956" spans="13:15" x14ac:dyDescent="0.25">
      <c r="M956" t="s">
        <v>1739</v>
      </c>
      <c r="N956" t="s">
        <v>38</v>
      </c>
      <c r="O956" t="s">
        <v>1738</v>
      </c>
    </row>
    <row r="957" spans="13:15" x14ac:dyDescent="0.25">
      <c r="M957" t="s">
        <v>1741</v>
      </c>
      <c r="N957" t="s">
        <v>38</v>
      </c>
      <c r="O957" t="s">
        <v>1740</v>
      </c>
    </row>
    <row r="958" spans="13:15" x14ac:dyDescent="0.25">
      <c r="M958" t="s">
        <v>1743</v>
      </c>
      <c r="N958" t="s">
        <v>38</v>
      </c>
      <c r="O958" t="s">
        <v>1742</v>
      </c>
    </row>
    <row r="959" spans="13:15" x14ac:dyDescent="0.25">
      <c r="M959" t="s">
        <v>1744</v>
      </c>
      <c r="N959" t="s">
        <v>38</v>
      </c>
      <c r="O959" t="s">
        <v>434</v>
      </c>
    </row>
    <row r="960" spans="13:15" x14ac:dyDescent="0.25">
      <c r="M960" t="s">
        <v>1746</v>
      </c>
      <c r="N960" t="s">
        <v>38</v>
      </c>
      <c r="O960" t="s">
        <v>1745</v>
      </c>
    </row>
    <row r="961" spans="13:15" x14ac:dyDescent="0.25">
      <c r="M961" t="s">
        <v>1748</v>
      </c>
      <c r="N961" t="s">
        <v>38</v>
      </c>
      <c r="O961" t="s">
        <v>1747</v>
      </c>
    </row>
    <row r="962" spans="13:15" x14ac:dyDescent="0.25">
      <c r="M962" t="s">
        <v>1750</v>
      </c>
      <c r="N962" t="s">
        <v>38</v>
      </c>
      <c r="O962" t="s">
        <v>1749</v>
      </c>
    </row>
    <row r="963" spans="13:15" x14ac:dyDescent="0.25">
      <c r="M963" t="s">
        <v>1752</v>
      </c>
      <c r="N963" t="s">
        <v>38</v>
      </c>
      <c r="O963" t="s">
        <v>1751</v>
      </c>
    </row>
    <row r="964" spans="13:15" x14ac:dyDescent="0.25">
      <c r="M964" t="s">
        <v>1754</v>
      </c>
      <c r="N964" t="s">
        <v>38</v>
      </c>
      <c r="O964" t="s">
        <v>1753</v>
      </c>
    </row>
    <row r="965" spans="13:15" x14ac:dyDescent="0.25">
      <c r="M965" t="s">
        <v>1756</v>
      </c>
      <c r="N965" t="s">
        <v>38</v>
      </c>
      <c r="O965" t="s">
        <v>1755</v>
      </c>
    </row>
    <row r="966" spans="13:15" x14ac:dyDescent="0.25">
      <c r="M966" t="s">
        <v>1758</v>
      </c>
      <c r="N966" t="s">
        <v>38</v>
      </c>
      <c r="O966" t="s">
        <v>1757</v>
      </c>
    </row>
    <row r="967" spans="13:15" x14ac:dyDescent="0.25">
      <c r="M967" t="s">
        <v>1760</v>
      </c>
      <c r="N967" t="s">
        <v>38</v>
      </c>
      <c r="O967" t="s">
        <v>1759</v>
      </c>
    </row>
    <row r="968" spans="13:15" x14ac:dyDescent="0.25">
      <c r="M968" t="s">
        <v>1761</v>
      </c>
      <c r="N968" t="s">
        <v>38</v>
      </c>
      <c r="O968" t="s">
        <v>1447</v>
      </c>
    </row>
    <row r="969" spans="13:15" x14ac:dyDescent="0.25">
      <c r="M969" t="s">
        <v>1762</v>
      </c>
      <c r="N969" t="s">
        <v>38</v>
      </c>
      <c r="O969" t="s">
        <v>245</v>
      </c>
    </row>
    <row r="970" spans="13:15" x14ac:dyDescent="0.25">
      <c r="M970" t="s">
        <v>1763</v>
      </c>
      <c r="N970" t="s">
        <v>38</v>
      </c>
      <c r="O970" t="s">
        <v>450</v>
      </c>
    </row>
    <row r="971" spans="13:15" x14ac:dyDescent="0.25">
      <c r="M971" t="s">
        <v>1764</v>
      </c>
      <c r="N971" t="s">
        <v>38</v>
      </c>
      <c r="O971" t="s">
        <v>452</v>
      </c>
    </row>
    <row r="972" spans="13:15" x14ac:dyDescent="0.25">
      <c r="M972" t="s">
        <v>1765</v>
      </c>
      <c r="N972" t="s">
        <v>38</v>
      </c>
      <c r="O972" t="s">
        <v>696</v>
      </c>
    </row>
    <row r="973" spans="13:15" x14ac:dyDescent="0.25">
      <c r="M973" t="s">
        <v>1767</v>
      </c>
      <c r="N973" t="s">
        <v>38</v>
      </c>
      <c r="O973" t="s">
        <v>1766</v>
      </c>
    </row>
    <row r="974" spans="13:15" x14ac:dyDescent="0.25">
      <c r="M974" t="s">
        <v>1769</v>
      </c>
      <c r="N974" t="s">
        <v>38</v>
      </c>
      <c r="O974" t="s">
        <v>1768</v>
      </c>
    </row>
    <row r="975" spans="13:15" x14ac:dyDescent="0.25">
      <c r="M975" t="s">
        <v>1771</v>
      </c>
      <c r="N975" t="s">
        <v>38</v>
      </c>
      <c r="O975" t="s">
        <v>1770</v>
      </c>
    </row>
    <row r="976" spans="13:15" x14ac:dyDescent="0.25">
      <c r="M976" t="s">
        <v>1773</v>
      </c>
      <c r="N976" t="s">
        <v>38</v>
      </c>
      <c r="O976" t="s">
        <v>1772</v>
      </c>
    </row>
    <row r="977" spans="13:15" x14ac:dyDescent="0.25">
      <c r="M977" t="s">
        <v>1775</v>
      </c>
      <c r="N977" t="s">
        <v>38</v>
      </c>
      <c r="O977" t="s">
        <v>1774</v>
      </c>
    </row>
    <row r="978" spans="13:15" x14ac:dyDescent="0.25">
      <c r="M978" t="s">
        <v>1777</v>
      </c>
      <c r="N978" t="s">
        <v>38</v>
      </c>
      <c r="O978" t="s">
        <v>1776</v>
      </c>
    </row>
    <row r="979" spans="13:15" x14ac:dyDescent="0.25">
      <c r="M979" t="s">
        <v>1779</v>
      </c>
      <c r="N979" t="s">
        <v>38</v>
      </c>
      <c r="O979" t="s">
        <v>1778</v>
      </c>
    </row>
    <row r="980" spans="13:15" x14ac:dyDescent="0.25">
      <c r="M980" t="s">
        <v>1781</v>
      </c>
      <c r="N980" t="s">
        <v>38</v>
      </c>
      <c r="O980" t="s">
        <v>1780</v>
      </c>
    </row>
    <row r="981" spans="13:15" x14ac:dyDescent="0.25">
      <c r="M981" t="s">
        <v>1783</v>
      </c>
      <c r="N981" t="s">
        <v>38</v>
      </c>
      <c r="O981" t="s">
        <v>1782</v>
      </c>
    </row>
    <row r="982" spans="13:15" x14ac:dyDescent="0.25">
      <c r="M982" t="s">
        <v>1784</v>
      </c>
      <c r="N982" t="s">
        <v>38</v>
      </c>
      <c r="O982" t="s">
        <v>1071</v>
      </c>
    </row>
    <row r="983" spans="13:15" x14ac:dyDescent="0.25">
      <c r="M983" t="s">
        <v>1786</v>
      </c>
      <c r="N983" t="s">
        <v>38</v>
      </c>
      <c r="O983" t="s">
        <v>1785</v>
      </c>
    </row>
    <row r="984" spans="13:15" x14ac:dyDescent="0.25">
      <c r="M984" t="s">
        <v>1788</v>
      </c>
      <c r="N984" t="s">
        <v>38</v>
      </c>
      <c r="O984" t="s">
        <v>1787</v>
      </c>
    </row>
    <row r="985" spans="13:15" x14ac:dyDescent="0.25">
      <c r="M985" t="s">
        <v>1790</v>
      </c>
      <c r="N985" t="s">
        <v>38</v>
      </c>
      <c r="O985" t="s">
        <v>1789</v>
      </c>
    </row>
    <row r="986" spans="13:15" x14ac:dyDescent="0.25">
      <c r="M986" t="s">
        <v>1791</v>
      </c>
      <c r="N986" t="s">
        <v>38</v>
      </c>
      <c r="O986" t="s">
        <v>126</v>
      </c>
    </row>
    <row r="987" spans="13:15" x14ac:dyDescent="0.25">
      <c r="M987" t="s">
        <v>1793</v>
      </c>
      <c r="N987" t="s">
        <v>38</v>
      </c>
      <c r="O987" t="s">
        <v>1792</v>
      </c>
    </row>
    <row r="988" spans="13:15" x14ac:dyDescent="0.25">
      <c r="M988" t="s">
        <v>1795</v>
      </c>
      <c r="N988" t="s">
        <v>38</v>
      </c>
      <c r="O988" t="s">
        <v>1794</v>
      </c>
    </row>
    <row r="989" spans="13:15" x14ac:dyDescent="0.25">
      <c r="M989" t="s">
        <v>1797</v>
      </c>
      <c r="N989" t="s">
        <v>38</v>
      </c>
      <c r="O989" t="s">
        <v>1796</v>
      </c>
    </row>
    <row r="990" spans="13:15" x14ac:dyDescent="0.25">
      <c r="M990" t="s">
        <v>1799</v>
      </c>
      <c r="N990" t="s">
        <v>38</v>
      </c>
      <c r="O990" t="s">
        <v>1798</v>
      </c>
    </row>
    <row r="991" spans="13:15" x14ac:dyDescent="0.25">
      <c r="M991" t="s">
        <v>1800</v>
      </c>
      <c r="N991" t="s">
        <v>39</v>
      </c>
      <c r="O991" t="s">
        <v>1485</v>
      </c>
    </row>
    <row r="992" spans="13:15" x14ac:dyDescent="0.25">
      <c r="M992" t="s">
        <v>1801</v>
      </c>
      <c r="N992" t="s">
        <v>39</v>
      </c>
      <c r="O992" t="s">
        <v>1355</v>
      </c>
    </row>
    <row r="993" spans="13:15" x14ac:dyDescent="0.25">
      <c r="M993" t="s">
        <v>1802</v>
      </c>
      <c r="N993" t="s">
        <v>39</v>
      </c>
      <c r="O993" t="s">
        <v>1629</v>
      </c>
    </row>
    <row r="994" spans="13:15" x14ac:dyDescent="0.25">
      <c r="M994" t="s">
        <v>1804</v>
      </c>
      <c r="N994" t="s">
        <v>39</v>
      </c>
      <c r="O994" t="s">
        <v>1803</v>
      </c>
    </row>
    <row r="995" spans="13:15" x14ac:dyDescent="0.25">
      <c r="M995" t="s">
        <v>1806</v>
      </c>
      <c r="N995" t="s">
        <v>39</v>
      </c>
      <c r="O995" t="s">
        <v>1805</v>
      </c>
    </row>
    <row r="996" spans="13:15" x14ac:dyDescent="0.25">
      <c r="M996" t="s">
        <v>1808</v>
      </c>
      <c r="N996" t="s">
        <v>39</v>
      </c>
      <c r="O996" t="s">
        <v>1807</v>
      </c>
    </row>
    <row r="997" spans="13:15" x14ac:dyDescent="0.25">
      <c r="M997" t="s">
        <v>1810</v>
      </c>
      <c r="N997" t="s">
        <v>39</v>
      </c>
      <c r="O997" t="s">
        <v>1809</v>
      </c>
    </row>
    <row r="998" spans="13:15" x14ac:dyDescent="0.25">
      <c r="M998" t="s">
        <v>1811</v>
      </c>
      <c r="N998" t="s">
        <v>39</v>
      </c>
      <c r="O998" t="s">
        <v>353</v>
      </c>
    </row>
    <row r="999" spans="13:15" x14ac:dyDescent="0.25">
      <c r="M999" t="s">
        <v>1812</v>
      </c>
      <c r="N999" t="s">
        <v>39</v>
      </c>
      <c r="O999" t="s">
        <v>1637</v>
      </c>
    </row>
    <row r="1000" spans="13:15" x14ac:dyDescent="0.25">
      <c r="M1000" t="s">
        <v>1814</v>
      </c>
      <c r="N1000" t="s">
        <v>39</v>
      </c>
      <c r="O1000" t="s">
        <v>1813</v>
      </c>
    </row>
    <row r="1001" spans="13:15" x14ac:dyDescent="0.25">
      <c r="M1001" t="s">
        <v>1816</v>
      </c>
      <c r="N1001" t="s">
        <v>39</v>
      </c>
      <c r="O1001" t="s">
        <v>1815</v>
      </c>
    </row>
    <row r="1002" spans="13:15" x14ac:dyDescent="0.25">
      <c r="M1002" t="s">
        <v>1818</v>
      </c>
      <c r="N1002" t="s">
        <v>39</v>
      </c>
      <c r="O1002" t="s">
        <v>1817</v>
      </c>
    </row>
    <row r="1003" spans="13:15" x14ac:dyDescent="0.25">
      <c r="M1003" t="s">
        <v>1820</v>
      </c>
      <c r="N1003" t="s">
        <v>39</v>
      </c>
      <c r="O1003" t="s">
        <v>1819</v>
      </c>
    </row>
    <row r="1004" spans="13:15" x14ac:dyDescent="0.25">
      <c r="M1004" t="s">
        <v>1822</v>
      </c>
      <c r="N1004" t="s">
        <v>39</v>
      </c>
      <c r="O1004" t="s">
        <v>1821</v>
      </c>
    </row>
    <row r="1005" spans="13:15" x14ac:dyDescent="0.25">
      <c r="M1005" t="s">
        <v>1824</v>
      </c>
      <c r="N1005" t="s">
        <v>39</v>
      </c>
      <c r="O1005" t="s">
        <v>1823</v>
      </c>
    </row>
    <row r="1006" spans="13:15" x14ac:dyDescent="0.25">
      <c r="M1006" t="s">
        <v>1825</v>
      </c>
      <c r="N1006" t="s">
        <v>39</v>
      </c>
      <c r="O1006" t="s">
        <v>145</v>
      </c>
    </row>
    <row r="1007" spans="13:15" x14ac:dyDescent="0.25">
      <c r="M1007" t="s">
        <v>1827</v>
      </c>
      <c r="N1007" t="s">
        <v>39</v>
      </c>
      <c r="O1007" t="s">
        <v>1826</v>
      </c>
    </row>
    <row r="1008" spans="13:15" x14ac:dyDescent="0.25">
      <c r="M1008" t="s">
        <v>1829</v>
      </c>
      <c r="N1008" t="s">
        <v>39</v>
      </c>
      <c r="O1008" t="s">
        <v>1828</v>
      </c>
    </row>
    <row r="1009" spans="13:15" x14ac:dyDescent="0.25">
      <c r="M1009" t="s">
        <v>1831</v>
      </c>
      <c r="N1009" t="s">
        <v>39</v>
      </c>
      <c r="O1009" t="s">
        <v>1830</v>
      </c>
    </row>
    <row r="1010" spans="13:15" x14ac:dyDescent="0.25">
      <c r="M1010" t="s">
        <v>1833</v>
      </c>
      <c r="N1010" t="s">
        <v>39</v>
      </c>
      <c r="O1010" t="s">
        <v>1832</v>
      </c>
    </row>
    <row r="1011" spans="13:15" x14ac:dyDescent="0.25">
      <c r="M1011" t="s">
        <v>1834</v>
      </c>
      <c r="N1011" t="s">
        <v>39</v>
      </c>
      <c r="O1011" t="s">
        <v>358</v>
      </c>
    </row>
    <row r="1012" spans="13:15" x14ac:dyDescent="0.25">
      <c r="M1012" t="s">
        <v>1836</v>
      </c>
      <c r="N1012" t="s">
        <v>39</v>
      </c>
      <c r="O1012" t="s">
        <v>1835</v>
      </c>
    </row>
    <row r="1013" spans="13:15" x14ac:dyDescent="0.25">
      <c r="M1013" t="s">
        <v>1838</v>
      </c>
      <c r="N1013" t="s">
        <v>39</v>
      </c>
      <c r="O1013" t="s">
        <v>1837</v>
      </c>
    </row>
    <row r="1014" spans="13:15" x14ac:dyDescent="0.25">
      <c r="M1014" t="s">
        <v>1839</v>
      </c>
      <c r="N1014" t="s">
        <v>39</v>
      </c>
      <c r="O1014" t="s">
        <v>1214</v>
      </c>
    </row>
    <row r="1015" spans="13:15" x14ac:dyDescent="0.25">
      <c r="M1015" t="s">
        <v>1840</v>
      </c>
      <c r="N1015" t="s">
        <v>39</v>
      </c>
      <c r="O1015" t="s">
        <v>362</v>
      </c>
    </row>
    <row r="1016" spans="13:15" x14ac:dyDescent="0.25">
      <c r="M1016" t="s">
        <v>1841</v>
      </c>
      <c r="N1016" t="s">
        <v>39</v>
      </c>
      <c r="O1016" t="s">
        <v>159</v>
      </c>
    </row>
    <row r="1017" spans="13:15" x14ac:dyDescent="0.25">
      <c r="M1017" t="s">
        <v>1842</v>
      </c>
      <c r="N1017" t="s">
        <v>39</v>
      </c>
      <c r="O1017" t="s">
        <v>1218</v>
      </c>
    </row>
    <row r="1018" spans="13:15" x14ac:dyDescent="0.25">
      <c r="M1018" t="s">
        <v>1843</v>
      </c>
      <c r="N1018" t="s">
        <v>39</v>
      </c>
      <c r="O1018" t="s">
        <v>376</v>
      </c>
    </row>
    <row r="1019" spans="13:15" x14ac:dyDescent="0.25">
      <c r="M1019" t="s">
        <v>1844</v>
      </c>
      <c r="N1019" t="s">
        <v>39</v>
      </c>
      <c r="O1019" t="s">
        <v>1224</v>
      </c>
    </row>
    <row r="1020" spans="13:15" x14ac:dyDescent="0.25">
      <c r="M1020" t="s">
        <v>1845</v>
      </c>
      <c r="N1020" t="s">
        <v>39</v>
      </c>
      <c r="O1020" t="s">
        <v>1370</v>
      </c>
    </row>
    <row r="1021" spans="13:15" x14ac:dyDescent="0.25">
      <c r="M1021" t="s">
        <v>1847</v>
      </c>
      <c r="N1021" t="s">
        <v>39</v>
      </c>
      <c r="O1021" t="s">
        <v>1846</v>
      </c>
    </row>
    <row r="1022" spans="13:15" x14ac:dyDescent="0.25">
      <c r="M1022" t="s">
        <v>1849</v>
      </c>
      <c r="N1022" t="s">
        <v>39</v>
      </c>
      <c r="O1022" t="s">
        <v>1848</v>
      </c>
    </row>
    <row r="1023" spans="13:15" x14ac:dyDescent="0.25">
      <c r="M1023" t="s">
        <v>1851</v>
      </c>
      <c r="N1023" t="s">
        <v>39</v>
      </c>
      <c r="O1023" t="s">
        <v>1850</v>
      </c>
    </row>
    <row r="1024" spans="13:15" x14ac:dyDescent="0.25">
      <c r="M1024" t="s">
        <v>1852</v>
      </c>
      <c r="N1024" t="s">
        <v>39</v>
      </c>
      <c r="O1024" t="s">
        <v>189</v>
      </c>
    </row>
    <row r="1025" spans="13:15" x14ac:dyDescent="0.25">
      <c r="M1025" t="s">
        <v>1854</v>
      </c>
      <c r="N1025" t="s">
        <v>39</v>
      </c>
      <c r="O1025" t="s">
        <v>1853</v>
      </c>
    </row>
    <row r="1026" spans="13:15" x14ac:dyDescent="0.25">
      <c r="M1026" t="s">
        <v>1855</v>
      </c>
      <c r="N1026" t="s">
        <v>39</v>
      </c>
      <c r="O1026" t="s">
        <v>943</v>
      </c>
    </row>
    <row r="1027" spans="13:15" x14ac:dyDescent="0.25">
      <c r="M1027" t="s">
        <v>1856</v>
      </c>
      <c r="N1027" t="s">
        <v>39</v>
      </c>
      <c r="O1027" t="s">
        <v>191</v>
      </c>
    </row>
    <row r="1028" spans="13:15" x14ac:dyDescent="0.25">
      <c r="M1028" t="s">
        <v>1857</v>
      </c>
      <c r="N1028" t="s">
        <v>39</v>
      </c>
      <c r="O1028" t="s">
        <v>388</v>
      </c>
    </row>
    <row r="1029" spans="13:15" x14ac:dyDescent="0.25">
      <c r="M1029" t="s">
        <v>1858</v>
      </c>
      <c r="N1029" t="s">
        <v>39</v>
      </c>
      <c r="O1029" t="s">
        <v>1242</v>
      </c>
    </row>
    <row r="1030" spans="13:15" x14ac:dyDescent="0.25">
      <c r="M1030" t="s">
        <v>1860</v>
      </c>
      <c r="N1030" t="s">
        <v>39</v>
      </c>
      <c r="O1030" t="s">
        <v>1859</v>
      </c>
    </row>
    <row r="1031" spans="13:15" x14ac:dyDescent="0.25">
      <c r="M1031" t="s">
        <v>1861</v>
      </c>
      <c r="N1031" t="s">
        <v>39</v>
      </c>
      <c r="O1031" t="s">
        <v>392</v>
      </c>
    </row>
    <row r="1032" spans="13:15" x14ac:dyDescent="0.25">
      <c r="M1032" t="s">
        <v>1863</v>
      </c>
      <c r="N1032" t="s">
        <v>39</v>
      </c>
      <c r="O1032" t="s">
        <v>1862</v>
      </c>
    </row>
    <row r="1033" spans="13:15" x14ac:dyDescent="0.25">
      <c r="M1033" t="s">
        <v>1865</v>
      </c>
      <c r="N1033" t="s">
        <v>39</v>
      </c>
      <c r="O1033" t="s">
        <v>1864</v>
      </c>
    </row>
    <row r="1034" spans="13:15" x14ac:dyDescent="0.25">
      <c r="M1034" t="s">
        <v>1867</v>
      </c>
      <c r="N1034" t="s">
        <v>39</v>
      </c>
      <c r="O1034" t="s">
        <v>1866</v>
      </c>
    </row>
    <row r="1035" spans="13:15" x14ac:dyDescent="0.25">
      <c r="M1035" t="s">
        <v>1869</v>
      </c>
      <c r="N1035" t="s">
        <v>39</v>
      </c>
      <c r="O1035" t="s">
        <v>1868</v>
      </c>
    </row>
    <row r="1036" spans="13:15" x14ac:dyDescent="0.25">
      <c r="M1036" t="s">
        <v>1870</v>
      </c>
      <c r="N1036" t="s">
        <v>39</v>
      </c>
      <c r="O1036" t="s">
        <v>966</v>
      </c>
    </row>
    <row r="1037" spans="13:15" x14ac:dyDescent="0.25">
      <c r="M1037" t="s">
        <v>1871</v>
      </c>
      <c r="N1037" t="s">
        <v>39</v>
      </c>
      <c r="O1037" t="s">
        <v>1249</v>
      </c>
    </row>
    <row r="1038" spans="13:15" x14ac:dyDescent="0.25">
      <c r="M1038" t="s">
        <v>1873</v>
      </c>
      <c r="N1038" t="s">
        <v>39</v>
      </c>
      <c r="O1038" t="s">
        <v>1872</v>
      </c>
    </row>
    <row r="1039" spans="13:15" x14ac:dyDescent="0.25">
      <c r="M1039" t="s">
        <v>1874</v>
      </c>
      <c r="N1039" t="s">
        <v>39</v>
      </c>
      <c r="O1039" t="s">
        <v>1393</v>
      </c>
    </row>
    <row r="1040" spans="13:15" x14ac:dyDescent="0.25">
      <c r="M1040" t="s">
        <v>1875</v>
      </c>
      <c r="N1040" t="s">
        <v>39</v>
      </c>
      <c r="O1040" t="s">
        <v>972</v>
      </c>
    </row>
    <row r="1041" spans="13:15" x14ac:dyDescent="0.25">
      <c r="M1041" t="s">
        <v>1876</v>
      </c>
      <c r="N1041" t="s">
        <v>39</v>
      </c>
      <c r="O1041" t="s">
        <v>1251</v>
      </c>
    </row>
    <row r="1042" spans="13:15" x14ac:dyDescent="0.25">
      <c r="M1042" t="s">
        <v>1877</v>
      </c>
      <c r="N1042" t="s">
        <v>39</v>
      </c>
      <c r="O1042" t="s">
        <v>199</v>
      </c>
    </row>
    <row r="1043" spans="13:15" x14ac:dyDescent="0.25">
      <c r="M1043" t="s">
        <v>1879</v>
      </c>
      <c r="N1043" t="s">
        <v>39</v>
      </c>
      <c r="O1043" t="s">
        <v>1878</v>
      </c>
    </row>
    <row r="1044" spans="13:15" x14ac:dyDescent="0.25">
      <c r="M1044" t="s">
        <v>1881</v>
      </c>
      <c r="N1044" t="s">
        <v>39</v>
      </c>
      <c r="O1044" t="s">
        <v>1880</v>
      </c>
    </row>
    <row r="1045" spans="13:15" x14ac:dyDescent="0.25">
      <c r="M1045" t="s">
        <v>1882</v>
      </c>
      <c r="N1045" t="s">
        <v>39</v>
      </c>
      <c r="O1045" t="s">
        <v>203</v>
      </c>
    </row>
    <row r="1046" spans="13:15" x14ac:dyDescent="0.25">
      <c r="M1046" t="s">
        <v>1883</v>
      </c>
      <c r="N1046" t="s">
        <v>39</v>
      </c>
      <c r="O1046" t="s">
        <v>205</v>
      </c>
    </row>
    <row r="1047" spans="13:15" x14ac:dyDescent="0.25">
      <c r="M1047" t="s">
        <v>1885</v>
      </c>
      <c r="N1047" t="s">
        <v>39</v>
      </c>
      <c r="O1047" t="s">
        <v>1884</v>
      </c>
    </row>
    <row r="1048" spans="13:15" x14ac:dyDescent="0.25">
      <c r="M1048" t="s">
        <v>1886</v>
      </c>
      <c r="N1048" t="s">
        <v>39</v>
      </c>
      <c r="O1048" t="s">
        <v>407</v>
      </c>
    </row>
    <row r="1049" spans="13:15" x14ac:dyDescent="0.25">
      <c r="M1049" t="s">
        <v>1888</v>
      </c>
      <c r="N1049" t="s">
        <v>39</v>
      </c>
      <c r="O1049" t="s">
        <v>1887</v>
      </c>
    </row>
    <row r="1050" spans="13:15" x14ac:dyDescent="0.25">
      <c r="M1050" t="s">
        <v>1890</v>
      </c>
      <c r="N1050" t="s">
        <v>39</v>
      </c>
      <c r="O1050" t="s">
        <v>1889</v>
      </c>
    </row>
    <row r="1051" spans="13:15" x14ac:dyDescent="0.25">
      <c r="M1051" t="s">
        <v>1891</v>
      </c>
      <c r="N1051" t="s">
        <v>39</v>
      </c>
      <c r="O1051" t="s">
        <v>1270</v>
      </c>
    </row>
    <row r="1052" spans="13:15" x14ac:dyDescent="0.25">
      <c r="M1052" t="s">
        <v>1893</v>
      </c>
      <c r="N1052" t="s">
        <v>39</v>
      </c>
      <c r="O1052" t="s">
        <v>1892</v>
      </c>
    </row>
    <row r="1053" spans="13:15" x14ac:dyDescent="0.25">
      <c r="M1053" t="s">
        <v>1895</v>
      </c>
      <c r="N1053" t="s">
        <v>39</v>
      </c>
      <c r="O1053" t="s">
        <v>1894</v>
      </c>
    </row>
    <row r="1054" spans="13:15" x14ac:dyDescent="0.25">
      <c r="M1054" t="s">
        <v>1896</v>
      </c>
      <c r="N1054" t="s">
        <v>39</v>
      </c>
      <c r="O1054" t="s">
        <v>211</v>
      </c>
    </row>
    <row r="1055" spans="13:15" x14ac:dyDescent="0.25">
      <c r="M1055" t="s">
        <v>1897</v>
      </c>
      <c r="N1055" t="s">
        <v>39</v>
      </c>
      <c r="O1055" t="s">
        <v>213</v>
      </c>
    </row>
    <row r="1056" spans="13:15" x14ac:dyDescent="0.25">
      <c r="M1056" t="s">
        <v>1899</v>
      </c>
      <c r="N1056" t="s">
        <v>39</v>
      </c>
      <c r="O1056" t="s">
        <v>1898</v>
      </c>
    </row>
    <row r="1057" spans="13:15" x14ac:dyDescent="0.25">
      <c r="M1057" t="s">
        <v>1901</v>
      </c>
      <c r="N1057" t="s">
        <v>39</v>
      </c>
      <c r="O1057" t="s">
        <v>1900</v>
      </c>
    </row>
    <row r="1058" spans="13:15" x14ac:dyDescent="0.25">
      <c r="M1058" t="s">
        <v>1902</v>
      </c>
      <c r="N1058" t="s">
        <v>39</v>
      </c>
      <c r="O1058" t="s">
        <v>1173</v>
      </c>
    </row>
    <row r="1059" spans="13:15" x14ac:dyDescent="0.25">
      <c r="M1059" t="s">
        <v>1903</v>
      </c>
      <c r="N1059" t="s">
        <v>39</v>
      </c>
      <c r="O1059" t="s">
        <v>413</v>
      </c>
    </row>
    <row r="1060" spans="13:15" x14ac:dyDescent="0.25">
      <c r="M1060" t="s">
        <v>1904</v>
      </c>
      <c r="N1060" t="s">
        <v>39</v>
      </c>
      <c r="O1060" t="s">
        <v>1277</v>
      </c>
    </row>
    <row r="1061" spans="13:15" x14ac:dyDescent="0.25">
      <c r="M1061" t="s">
        <v>1905</v>
      </c>
      <c r="N1061" t="s">
        <v>39</v>
      </c>
      <c r="O1061" t="s">
        <v>417</v>
      </c>
    </row>
    <row r="1062" spans="13:15" x14ac:dyDescent="0.25">
      <c r="M1062" t="s">
        <v>1906</v>
      </c>
      <c r="N1062" t="s">
        <v>39</v>
      </c>
      <c r="O1062" t="s">
        <v>1567</v>
      </c>
    </row>
    <row r="1063" spans="13:15" x14ac:dyDescent="0.25">
      <c r="M1063" t="s">
        <v>1908</v>
      </c>
      <c r="N1063" t="s">
        <v>39</v>
      </c>
      <c r="O1063" t="s">
        <v>1907</v>
      </c>
    </row>
    <row r="1064" spans="13:15" x14ac:dyDescent="0.25">
      <c r="M1064" t="s">
        <v>1910</v>
      </c>
      <c r="N1064" t="s">
        <v>39</v>
      </c>
      <c r="O1064" t="s">
        <v>1909</v>
      </c>
    </row>
    <row r="1065" spans="13:15" x14ac:dyDescent="0.25">
      <c r="M1065" t="s">
        <v>1911</v>
      </c>
      <c r="N1065" t="s">
        <v>39</v>
      </c>
      <c r="O1065" t="s">
        <v>1284</v>
      </c>
    </row>
    <row r="1066" spans="13:15" x14ac:dyDescent="0.25">
      <c r="M1066" t="s">
        <v>1912</v>
      </c>
      <c r="N1066" t="s">
        <v>39</v>
      </c>
      <c r="O1066" t="s">
        <v>221</v>
      </c>
    </row>
    <row r="1067" spans="13:15" x14ac:dyDescent="0.25">
      <c r="M1067" t="s">
        <v>1914</v>
      </c>
      <c r="N1067" t="s">
        <v>39</v>
      </c>
      <c r="O1067" t="s">
        <v>1913</v>
      </c>
    </row>
    <row r="1068" spans="13:15" x14ac:dyDescent="0.25">
      <c r="M1068" t="s">
        <v>1915</v>
      </c>
      <c r="N1068" t="s">
        <v>39</v>
      </c>
      <c r="O1068" t="s">
        <v>225</v>
      </c>
    </row>
    <row r="1069" spans="13:15" x14ac:dyDescent="0.25">
      <c r="M1069" t="s">
        <v>1916</v>
      </c>
      <c r="N1069" t="s">
        <v>39</v>
      </c>
      <c r="O1069" t="s">
        <v>227</v>
      </c>
    </row>
    <row r="1070" spans="13:15" x14ac:dyDescent="0.25">
      <c r="M1070" t="s">
        <v>1917</v>
      </c>
      <c r="N1070" t="s">
        <v>39</v>
      </c>
      <c r="O1070" t="s">
        <v>802</v>
      </c>
    </row>
    <row r="1071" spans="13:15" x14ac:dyDescent="0.25">
      <c r="M1071" t="s">
        <v>1918</v>
      </c>
      <c r="N1071" t="s">
        <v>39</v>
      </c>
      <c r="O1071" t="s">
        <v>1292</v>
      </c>
    </row>
    <row r="1072" spans="13:15" x14ac:dyDescent="0.25">
      <c r="M1072" t="s">
        <v>1919</v>
      </c>
      <c r="N1072" t="s">
        <v>39</v>
      </c>
      <c r="O1072" t="s">
        <v>1719</v>
      </c>
    </row>
    <row r="1073" spans="13:15" x14ac:dyDescent="0.25">
      <c r="M1073" t="s">
        <v>1921</v>
      </c>
      <c r="N1073" t="s">
        <v>39</v>
      </c>
      <c r="O1073" t="s">
        <v>1920</v>
      </c>
    </row>
    <row r="1074" spans="13:15" x14ac:dyDescent="0.25">
      <c r="M1074" t="s">
        <v>1922</v>
      </c>
      <c r="N1074" t="s">
        <v>39</v>
      </c>
      <c r="O1074" t="s">
        <v>1298</v>
      </c>
    </row>
    <row r="1075" spans="13:15" x14ac:dyDescent="0.25">
      <c r="M1075" t="s">
        <v>1924</v>
      </c>
      <c r="N1075" t="s">
        <v>39</v>
      </c>
      <c r="O1075" t="s">
        <v>1923</v>
      </c>
    </row>
    <row r="1076" spans="13:15" x14ac:dyDescent="0.25">
      <c r="M1076" t="s">
        <v>1925</v>
      </c>
      <c r="N1076" t="s">
        <v>39</v>
      </c>
      <c r="O1076" t="s">
        <v>231</v>
      </c>
    </row>
    <row r="1077" spans="13:15" x14ac:dyDescent="0.25">
      <c r="M1077" t="s">
        <v>1926</v>
      </c>
      <c r="N1077" t="s">
        <v>39</v>
      </c>
      <c r="O1077" t="s">
        <v>233</v>
      </c>
    </row>
    <row r="1078" spans="13:15" x14ac:dyDescent="0.25">
      <c r="M1078" t="s">
        <v>1927</v>
      </c>
      <c r="N1078" t="s">
        <v>39</v>
      </c>
      <c r="O1078" t="s">
        <v>235</v>
      </c>
    </row>
    <row r="1079" spans="13:15" x14ac:dyDescent="0.25">
      <c r="M1079" t="s">
        <v>1929</v>
      </c>
      <c r="N1079" t="s">
        <v>39</v>
      </c>
      <c r="O1079" t="s">
        <v>1928</v>
      </c>
    </row>
    <row r="1080" spans="13:15" x14ac:dyDescent="0.25">
      <c r="M1080" t="s">
        <v>1931</v>
      </c>
      <c r="N1080" t="s">
        <v>39</v>
      </c>
      <c r="O1080" t="s">
        <v>1930</v>
      </c>
    </row>
    <row r="1081" spans="13:15" x14ac:dyDescent="0.25">
      <c r="M1081" t="s">
        <v>1933</v>
      </c>
      <c r="N1081" t="s">
        <v>39</v>
      </c>
      <c r="O1081" t="s">
        <v>1932</v>
      </c>
    </row>
    <row r="1082" spans="13:15" x14ac:dyDescent="0.25">
      <c r="M1082" t="s">
        <v>1934</v>
      </c>
      <c r="N1082" t="s">
        <v>39</v>
      </c>
      <c r="O1082" t="s">
        <v>114</v>
      </c>
    </row>
    <row r="1083" spans="13:15" x14ac:dyDescent="0.25">
      <c r="M1083" t="s">
        <v>1936</v>
      </c>
      <c r="N1083" t="s">
        <v>39</v>
      </c>
      <c r="O1083" t="s">
        <v>1935</v>
      </c>
    </row>
    <row r="1084" spans="13:15" x14ac:dyDescent="0.25">
      <c r="M1084" t="s">
        <v>1937</v>
      </c>
      <c r="N1084" t="s">
        <v>39</v>
      </c>
      <c r="O1084" t="s">
        <v>1432</v>
      </c>
    </row>
    <row r="1085" spans="13:15" x14ac:dyDescent="0.25">
      <c r="M1085" t="s">
        <v>1939</v>
      </c>
      <c r="N1085" t="s">
        <v>39</v>
      </c>
      <c r="O1085" t="s">
        <v>1938</v>
      </c>
    </row>
    <row r="1086" spans="13:15" x14ac:dyDescent="0.25">
      <c r="M1086" t="s">
        <v>1941</v>
      </c>
      <c r="N1086" t="s">
        <v>39</v>
      </c>
      <c r="O1086" t="s">
        <v>1940</v>
      </c>
    </row>
    <row r="1087" spans="13:15" x14ac:dyDescent="0.25">
      <c r="M1087" t="s">
        <v>1942</v>
      </c>
      <c r="N1087" t="s">
        <v>39</v>
      </c>
      <c r="O1087" t="s">
        <v>237</v>
      </c>
    </row>
    <row r="1088" spans="13:15" x14ac:dyDescent="0.25">
      <c r="M1088" t="s">
        <v>1943</v>
      </c>
      <c r="N1088" t="s">
        <v>39</v>
      </c>
      <c r="O1088" t="s">
        <v>241</v>
      </c>
    </row>
    <row r="1089" spans="13:15" x14ac:dyDescent="0.25">
      <c r="M1089" t="s">
        <v>1945</v>
      </c>
      <c r="N1089" t="s">
        <v>39</v>
      </c>
      <c r="O1089" t="s">
        <v>1944</v>
      </c>
    </row>
    <row r="1090" spans="13:15" x14ac:dyDescent="0.25">
      <c r="M1090" t="s">
        <v>1946</v>
      </c>
      <c r="N1090" t="s">
        <v>39</v>
      </c>
      <c r="O1090" t="s">
        <v>445</v>
      </c>
    </row>
    <row r="1091" spans="13:15" x14ac:dyDescent="0.25">
      <c r="M1091" t="s">
        <v>1948</v>
      </c>
      <c r="N1091" t="s">
        <v>39</v>
      </c>
      <c r="O1091" t="s">
        <v>1947</v>
      </c>
    </row>
    <row r="1092" spans="13:15" x14ac:dyDescent="0.25">
      <c r="M1092" t="s">
        <v>1950</v>
      </c>
      <c r="N1092" t="s">
        <v>39</v>
      </c>
      <c r="O1092" t="s">
        <v>1949</v>
      </c>
    </row>
    <row r="1093" spans="13:15" x14ac:dyDescent="0.25">
      <c r="M1093" t="s">
        <v>1952</v>
      </c>
      <c r="N1093" t="s">
        <v>39</v>
      </c>
      <c r="O1093" t="s">
        <v>1951</v>
      </c>
    </row>
    <row r="1094" spans="13:15" x14ac:dyDescent="0.25">
      <c r="M1094" t="s">
        <v>1953</v>
      </c>
      <c r="N1094" t="s">
        <v>39</v>
      </c>
      <c r="O1094" t="s">
        <v>245</v>
      </c>
    </row>
    <row r="1095" spans="13:15" x14ac:dyDescent="0.25">
      <c r="M1095" t="s">
        <v>1954</v>
      </c>
      <c r="N1095" t="s">
        <v>39</v>
      </c>
      <c r="O1095" t="s">
        <v>452</v>
      </c>
    </row>
    <row r="1096" spans="13:15" x14ac:dyDescent="0.25">
      <c r="M1096" t="s">
        <v>1955</v>
      </c>
      <c r="N1096" t="s">
        <v>39</v>
      </c>
      <c r="O1096" t="s">
        <v>249</v>
      </c>
    </row>
    <row r="1097" spans="13:15" x14ac:dyDescent="0.25">
      <c r="M1097" t="s">
        <v>1957</v>
      </c>
      <c r="N1097" t="s">
        <v>39</v>
      </c>
      <c r="O1097" t="s">
        <v>1956</v>
      </c>
    </row>
    <row r="1098" spans="13:15" x14ac:dyDescent="0.25">
      <c r="M1098" t="s">
        <v>1958</v>
      </c>
      <c r="N1098" t="s">
        <v>39</v>
      </c>
      <c r="O1098" t="s">
        <v>1453</v>
      </c>
    </row>
    <row r="1099" spans="13:15" x14ac:dyDescent="0.25">
      <c r="M1099" t="s">
        <v>1959</v>
      </c>
      <c r="N1099" t="s">
        <v>39</v>
      </c>
      <c r="O1099" t="s">
        <v>836</v>
      </c>
    </row>
    <row r="1100" spans="13:15" x14ac:dyDescent="0.25">
      <c r="M1100" t="s">
        <v>1961</v>
      </c>
      <c r="N1100" t="s">
        <v>39</v>
      </c>
      <c r="O1100" t="s">
        <v>1960</v>
      </c>
    </row>
    <row r="1101" spans="13:15" x14ac:dyDescent="0.25">
      <c r="M1101" t="s">
        <v>1963</v>
      </c>
      <c r="N1101" t="s">
        <v>39</v>
      </c>
      <c r="O1101" t="s">
        <v>1962</v>
      </c>
    </row>
    <row r="1102" spans="13:15" x14ac:dyDescent="0.25">
      <c r="M1102" t="s">
        <v>1965</v>
      </c>
      <c r="N1102" t="s">
        <v>39</v>
      </c>
      <c r="O1102" t="s">
        <v>1964</v>
      </c>
    </row>
    <row r="1103" spans="13:15" x14ac:dyDescent="0.25">
      <c r="M1103" t="s">
        <v>1966</v>
      </c>
      <c r="N1103" t="s">
        <v>39</v>
      </c>
      <c r="O1103" t="s">
        <v>464</v>
      </c>
    </row>
    <row r="1104" spans="13:15" x14ac:dyDescent="0.25">
      <c r="M1104" t="s">
        <v>1967</v>
      </c>
      <c r="N1104" t="s">
        <v>39</v>
      </c>
      <c r="O1104" t="s">
        <v>1094</v>
      </c>
    </row>
    <row r="1105" spans="13:15" x14ac:dyDescent="0.25">
      <c r="M1105" t="s">
        <v>1968</v>
      </c>
      <c r="N1105" t="s">
        <v>39</v>
      </c>
      <c r="O1105" t="s">
        <v>126</v>
      </c>
    </row>
    <row r="1106" spans="13:15" x14ac:dyDescent="0.25">
      <c r="M1106" t="s">
        <v>1969</v>
      </c>
      <c r="N1106" t="s">
        <v>39</v>
      </c>
      <c r="O1106" t="s">
        <v>1097</v>
      </c>
    </row>
    <row r="1107" spans="13:15" x14ac:dyDescent="0.25">
      <c r="M1107" t="s">
        <v>1970</v>
      </c>
      <c r="N1107" t="s">
        <v>39</v>
      </c>
      <c r="O1107" t="s">
        <v>1099</v>
      </c>
    </row>
    <row r="1108" spans="13:15" x14ac:dyDescent="0.25">
      <c r="M1108" t="s">
        <v>1971</v>
      </c>
      <c r="N1108" t="s">
        <v>39</v>
      </c>
      <c r="O1108" t="s">
        <v>1483</v>
      </c>
    </row>
    <row r="1109" spans="13:15" x14ac:dyDescent="0.25">
      <c r="M1109" t="s">
        <v>1973</v>
      </c>
      <c r="N1109" t="s">
        <v>39</v>
      </c>
      <c r="O1109" t="s">
        <v>1972</v>
      </c>
    </row>
    <row r="1110" spans="13:15" x14ac:dyDescent="0.25">
      <c r="M1110" t="s">
        <v>1974</v>
      </c>
      <c r="N1110" t="s">
        <v>39</v>
      </c>
      <c r="O1110" t="s">
        <v>1352</v>
      </c>
    </row>
    <row r="1111" spans="13:15" x14ac:dyDescent="0.25">
      <c r="M1111" t="s">
        <v>1976</v>
      </c>
      <c r="N1111" t="s">
        <v>40</v>
      </c>
      <c r="O1111" t="s">
        <v>1975</v>
      </c>
    </row>
    <row r="1112" spans="13:15" x14ac:dyDescent="0.25">
      <c r="M1112" t="s">
        <v>1978</v>
      </c>
      <c r="N1112" t="s">
        <v>40</v>
      </c>
      <c r="O1112" t="s">
        <v>1977</v>
      </c>
    </row>
    <row r="1113" spans="13:15" x14ac:dyDescent="0.25">
      <c r="M1113" t="s">
        <v>1980</v>
      </c>
      <c r="N1113" t="s">
        <v>40</v>
      </c>
      <c r="O1113" t="s">
        <v>1979</v>
      </c>
    </row>
    <row r="1114" spans="13:15" x14ac:dyDescent="0.25">
      <c r="M1114" t="s">
        <v>1982</v>
      </c>
      <c r="N1114" t="s">
        <v>40</v>
      </c>
      <c r="O1114" t="s">
        <v>1981</v>
      </c>
    </row>
    <row r="1115" spans="13:15" x14ac:dyDescent="0.25">
      <c r="M1115" t="s">
        <v>1984</v>
      </c>
      <c r="N1115" t="s">
        <v>40</v>
      </c>
      <c r="O1115" t="s">
        <v>1983</v>
      </c>
    </row>
    <row r="1116" spans="13:15" x14ac:dyDescent="0.25">
      <c r="M1116" t="s">
        <v>1986</v>
      </c>
      <c r="N1116" t="s">
        <v>40</v>
      </c>
      <c r="O1116" t="s">
        <v>1985</v>
      </c>
    </row>
    <row r="1117" spans="13:15" x14ac:dyDescent="0.25">
      <c r="M1117" t="s">
        <v>1988</v>
      </c>
      <c r="N1117" t="s">
        <v>40</v>
      </c>
      <c r="O1117" t="s">
        <v>1987</v>
      </c>
    </row>
    <row r="1118" spans="13:15" x14ac:dyDescent="0.25">
      <c r="M1118" t="s">
        <v>1990</v>
      </c>
      <c r="N1118" t="s">
        <v>40</v>
      </c>
      <c r="O1118" t="s">
        <v>1989</v>
      </c>
    </row>
    <row r="1119" spans="13:15" x14ac:dyDescent="0.25">
      <c r="M1119" t="s">
        <v>1992</v>
      </c>
      <c r="N1119" t="s">
        <v>40</v>
      </c>
      <c r="O1119" t="s">
        <v>1991</v>
      </c>
    </row>
    <row r="1120" spans="13:15" x14ac:dyDescent="0.25">
      <c r="M1120" t="s">
        <v>1994</v>
      </c>
      <c r="N1120" t="s">
        <v>40</v>
      </c>
      <c r="O1120" t="s">
        <v>1993</v>
      </c>
    </row>
    <row r="1121" spans="13:15" x14ac:dyDescent="0.25">
      <c r="M1121" t="s">
        <v>1996</v>
      </c>
      <c r="N1121" t="s">
        <v>40</v>
      </c>
      <c r="O1121" t="s">
        <v>1995</v>
      </c>
    </row>
    <row r="1122" spans="13:15" x14ac:dyDescent="0.25">
      <c r="M1122" t="s">
        <v>1998</v>
      </c>
      <c r="N1122" t="s">
        <v>40</v>
      </c>
      <c r="O1122" t="s">
        <v>1997</v>
      </c>
    </row>
    <row r="1123" spans="13:15" x14ac:dyDescent="0.25">
      <c r="M1123" t="s">
        <v>2000</v>
      </c>
      <c r="N1123" t="s">
        <v>40</v>
      </c>
      <c r="O1123" t="s">
        <v>1999</v>
      </c>
    </row>
    <row r="1124" spans="13:15" x14ac:dyDescent="0.25">
      <c r="M1124" t="s">
        <v>2002</v>
      </c>
      <c r="N1124" t="s">
        <v>40</v>
      </c>
      <c r="O1124" t="s">
        <v>2001</v>
      </c>
    </row>
    <row r="1125" spans="13:15" x14ac:dyDescent="0.25">
      <c r="M1125" t="s">
        <v>2004</v>
      </c>
      <c r="N1125" t="s">
        <v>40</v>
      </c>
      <c r="O1125" t="s">
        <v>2003</v>
      </c>
    </row>
    <row r="1126" spans="13:15" x14ac:dyDescent="0.25">
      <c r="M1126" t="s">
        <v>2006</v>
      </c>
      <c r="N1126" t="s">
        <v>40</v>
      </c>
      <c r="O1126" t="s">
        <v>2005</v>
      </c>
    </row>
    <row r="1127" spans="13:15" x14ac:dyDescent="0.25">
      <c r="M1127" t="s">
        <v>2008</v>
      </c>
      <c r="N1127" t="s">
        <v>40</v>
      </c>
      <c r="O1127" t="s">
        <v>2007</v>
      </c>
    </row>
    <row r="1128" spans="13:15" x14ac:dyDescent="0.25">
      <c r="M1128" t="s">
        <v>2010</v>
      </c>
      <c r="N1128" t="s">
        <v>40</v>
      </c>
      <c r="O1128" t="s">
        <v>2009</v>
      </c>
    </row>
    <row r="1129" spans="13:15" x14ac:dyDescent="0.25">
      <c r="M1129" t="s">
        <v>2012</v>
      </c>
      <c r="N1129" t="s">
        <v>40</v>
      </c>
      <c r="O1129" t="s">
        <v>2011</v>
      </c>
    </row>
    <row r="1130" spans="13:15" x14ac:dyDescent="0.25">
      <c r="M1130" t="s">
        <v>2014</v>
      </c>
      <c r="N1130" t="s">
        <v>40</v>
      </c>
      <c r="O1130" t="s">
        <v>2013</v>
      </c>
    </row>
    <row r="1131" spans="13:15" x14ac:dyDescent="0.25">
      <c r="M1131" t="s">
        <v>2016</v>
      </c>
      <c r="N1131" t="s">
        <v>40</v>
      </c>
      <c r="O1131" t="s">
        <v>2015</v>
      </c>
    </row>
    <row r="1132" spans="13:15" x14ac:dyDescent="0.25">
      <c r="M1132" t="s">
        <v>2018</v>
      </c>
      <c r="N1132" t="s">
        <v>40</v>
      </c>
      <c r="O1132" t="s">
        <v>2017</v>
      </c>
    </row>
    <row r="1133" spans="13:15" x14ac:dyDescent="0.25">
      <c r="M1133" t="s">
        <v>2020</v>
      </c>
      <c r="N1133" t="s">
        <v>40</v>
      </c>
      <c r="O1133" t="s">
        <v>2019</v>
      </c>
    </row>
    <row r="1134" spans="13:15" x14ac:dyDescent="0.25">
      <c r="M1134" t="s">
        <v>2022</v>
      </c>
      <c r="N1134" t="s">
        <v>40</v>
      </c>
      <c r="O1134" t="s">
        <v>2021</v>
      </c>
    </row>
    <row r="1135" spans="13:15" x14ac:dyDescent="0.25">
      <c r="M1135" t="s">
        <v>2024</v>
      </c>
      <c r="N1135" t="s">
        <v>40</v>
      </c>
      <c r="O1135" t="s">
        <v>2023</v>
      </c>
    </row>
    <row r="1136" spans="13:15" x14ac:dyDescent="0.25">
      <c r="M1136" t="s">
        <v>2026</v>
      </c>
      <c r="N1136" t="s">
        <v>40</v>
      </c>
      <c r="O1136" t="s">
        <v>2025</v>
      </c>
    </row>
    <row r="1137" spans="13:15" x14ac:dyDescent="0.25">
      <c r="M1137" t="s">
        <v>2028</v>
      </c>
      <c r="N1137" t="s">
        <v>40</v>
      </c>
      <c r="O1137" t="s">
        <v>2027</v>
      </c>
    </row>
    <row r="1138" spans="13:15" x14ac:dyDescent="0.25">
      <c r="M1138" t="s">
        <v>2030</v>
      </c>
      <c r="N1138" t="s">
        <v>40</v>
      </c>
      <c r="O1138" t="s">
        <v>2029</v>
      </c>
    </row>
    <row r="1139" spans="13:15" x14ac:dyDescent="0.25">
      <c r="M1139" t="s">
        <v>2032</v>
      </c>
      <c r="N1139" t="s">
        <v>40</v>
      </c>
      <c r="O1139" t="s">
        <v>2031</v>
      </c>
    </row>
    <row r="1140" spans="13:15" x14ac:dyDescent="0.25">
      <c r="M1140" t="s">
        <v>2034</v>
      </c>
      <c r="N1140" t="s">
        <v>40</v>
      </c>
      <c r="O1140" t="s">
        <v>2033</v>
      </c>
    </row>
    <row r="1141" spans="13:15" x14ac:dyDescent="0.25">
      <c r="M1141" t="s">
        <v>2036</v>
      </c>
      <c r="N1141" t="s">
        <v>40</v>
      </c>
      <c r="O1141" t="s">
        <v>2035</v>
      </c>
    </row>
    <row r="1142" spans="13:15" x14ac:dyDescent="0.25">
      <c r="M1142" t="s">
        <v>2038</v>
      </c>
      <c r="N1142" t="s">
        <v>40</v>
      </c>
      <c r="O1142" t="s">
        <v>2037</v>
      </c>
    </row>
    <row r="1143" spans="13:15" x14ac:dyDescent="0.25">
      <c r="M1143" t="s">
        <v>2040</v>
      </c>
      <c r="N1143" t="s">
        <v>40</v>
      </c>
      <c r="O1143" t="s">
        <v>2039</v>
      </c>
    </row>
    <row r="1144" spans="13:15" x14ac:dyDescent="0.25">
      <c r="M1144" t="s">
        <v>2042</v>
      </c>
      <c r="N1144" t="s">
        <v>40</v>
      </c>
      <c r="O1144" t="s">
        <v>2041</v>
      </c>
    </row>
    <row r="1145" spans="13:15" x14ac:dyDescent="0.25">
      <c r="M1145" t="s">
        <v>2044</v>
      </c>
      <c r="N1145" t="s">
        <v>40</v>
      </c>
      <c r="O1145" t="s">
        <v>2043</v>
      </c>
    </row>
    <row r="1146" spans="13:15" x14ac:dyDescent="0.25">
      <c r="M1146" t="s">
        <v>2046</v>
      </c>
      <c r="N1146" t="s">
        <v>40</v>
      </c>
      <c r="O1146" t="s">
        <v>2045</v>
      </c>
    </row>
    <row r="1147" spans="13:15" x14ac:dyDescent="0.25">
      <c r="M1147" t="s">
        <v>2048</v>
      </c>
      <c r="N1147" t="s">
        <v>40</v>
      </c>
      <c r="O1147" t="s">
        <v>2047</v>
      </c>
    </row>
    <row r="1148" spans="13:15" x14ac:dyDescent="0.25">
      <c r="M1148" t="s">
        <v>2050</v>
      </c>
      <c r="N1148" t="s">
        <v>40</v>
      </c>
      <c r="O1148" t="s">
        <v>2049</v>
      </c>
    </row>
    <row r="1149" spans="13:15" x14ac:dyDescent="0.25">
      <c r="M1149" t="s">
        <v>2052</v>
      </c>
      <c r="N1149" t="s">
        <v>40</v>
      </c>
      <c r="O1149" t="s">
        <v>2051</v>
      </c>
    </row>
    <row r="1150" spans="13:15" x14ac:dyDescent="0.25">
      <c r="M1150" t="s">
        <v>2054</v>
      </c>
      <c r="N1150" t="s">
        <v>40</v>
      </c>
      <c r="O1150" t="s">
        <v>2053</v>
      </c>
    </row>
    <row r="1151" spans="13:15" x14ac:dyDescent="0.25">
      <c r="M1151" t="s">
        <v>2056</v>
      </c>
      <c r="N1151" t="s">
        <v>40</v>
      </c>
      <c r="O1151" t="s">
        <v>2055</v>
      </c>
    </row>
    <row r="1152" spans="13:15" x14ac:dyDescent="0.25">
      <c r="M1152" t="s">
        <v>2058</v>
      </c>
      <c r="N1152" t="s">
        <v>40</v>
      </c>
      <c r="O1152" t="s">
        <v>2057</v>
      </c>
    </row>
    <row r="1153" spans="13:15" x14ac:dyDescent="0.25">
      <c r="M1153" t="s">
        <v>2060</v>
      </c>
      <c r="N1153" t="s">
        <v>40</v>
      </c>
      <c r="O1153" t="s">
        <v>2059</v>
      </c>
    </row>
    <row r="1154" spans="13:15" x14ac:dyDescent="0.25">
      <c r="M1154" t="s">
        <v>2062</v>
      </c>
      <c r="N1154" t="s">
        <v>40</v>
      </c>
      <c r="O1154" t="s">
        <v>2061</v>
      </c>
    </row>
    <row r="1155" spans="13:15" x14ac:dyDescent="0.25">
      <c r="M1155" t="s">
        <v>2064</v>
      </c>
      <c r="N1155" t="s">
        <v>40</v>
      </c>
      <c r="O1155" t="s">
        <v>2063</v>
      </c>
    </row>
    <row r="1156" spans="13:15" x14ac:dyDescent="0.25">
      <c r="M1156" t="s">
        <v>2066</v>
      </c>
      <c r="N1156" t="s">
        <v>40</v>
      </c>
      <c r="O1156" t="s">
        <v>2065</v>
      </c>
    </row>
    <row r="1157" spans="13:15" x14ac:dyDescent="0.25">
      <c r="M1157" t="s">
        <v>2068</v>
      </c>
      <c r="N1157" t="s">
        <v>40</v>
      </c>
      <c r="O1157" t="s">
        <v>2067</v>
      </c>
    </row>
    <row r="1158" spans="13:15" x14ac:dyDescent="0.25">
      <c r="M1158" t="s">
        <v>2070</v>
      </c>
      <c r="N1158" t="s">
        <v>40</v>
      </c>
      <c r="O1158" t="s">
        <v>2069</v>
      </c>
    </row>
    <row r="1159" spans="13:15" x14ac:dyDescent="0.25">
      <c r="M1159" t="s">
        <v>2072</v>
      </c>
      <c r="N1159" t="s">
        <v>40</v>
      </c>
      <c r="O1159" t="s">
        <v>2071</v>
      </c>
    </row>
    <row r="1160" spans="13:15" x14ac:dyDescent="0.25">
      <c r="M1160" t="s">
        <v>2074</v>
      </c>
      <c r="N1160" t="s">
        <v>40</v>
      </c>
      <c r="O1160" t="s">
        <v>2073</v>
      </c>
    </row>
    <row r="1161" spans="13:15" x14ac:dyDescent="0.25">
      <c r="M1161" t="s">
        <v>2076</v>
      </c>
      <c r="N1161" t="s">
        <v>40</v>
      </c>
      <c r="O1161" t="s">
        <v>2075</v>
      </c>
    </row>
    <row r="1162" spans="13:15" x14ac:dyDescent="0.25">
      <c r="M1162" t="s">
        <v>2078</v>
      </c>
      <c r="N1162" t="s">
        <v>40</v>
      </c>
      <c r="O1162" t="s">
        <v>2077</v>
      </c>
    </row>
    <row r="1163" spans="13:15" x14ac:dyDescent="0.25">
      <c r="M1163" t="s">
        <v>2080</v>
      </c>
      <c r="N1163" t="s">
        <v>40</v>
      </c>
      <c r="O1163" t="s">
        <v>2079</v>
      </c>
    </row>
    <row r="1164" spans="13:15" x14ac:dyDescent="0.25">
      <c r="M1164" t="s">
        <v>2082</v>
      </c>
      <c r="N1164" t="s">
        <v>40</v>
      </c>
      <c r="O1164" t="s">
        <v>2081</v>
      </c>
    </row>
    <row r="1165" spans="13:15" x14ac:dyDescent="0.25">
      <c r="M1165" t="s">
        <v>2084</v>
      </c>
      <c r="N1165" t="s">
        <v>40</v>
      </c>
      <c r="O1165" t="s">
        <v>2083</v>
      </c>
    </row>
    <row r="1166" spans="13:15" x14ac:dyDescent="0.25">
      <c r="M1166" t="s">
        <v>2086</v>
      </c>
      <c r="N1166" t="s">
        <v>40</v>
      </c>
      <c r="O1166" t="s">
        <v>2085</v>
      </c>
    </row>
    <row r="1167" spans="13:15" x14ac:dyDescent="0.25">
      <c r="M1167" t="s">
        <v>2088</v>
      </c>
      <c r="N1167" t="s">
        <v>40</v>
      </c>
      <c r="O1167" t="s">
        <v>2087</v>
      </c>
    </row>
    <row r="1168" spans="13:15" x14ac:dyDescent="0.25">
      <c r="M1168" t="s">
        <v>2090</v>
      </c>
      <c r="N1168" t="s">
        <v>40</v>
      </c>
      <c r="O1168" t="s">
        <v>2089</v>
      </c>
    </row>
    <row r="1169" spans="13:15" x14ac:dyDescent="0.25">
      <c r="M1169" t="s">
        <v>2092</v>
      </c>
      <c r="N1169" t="s">
        <v>40</v>
      </c>
      <c r="O1169" t="s">
        <v>2091</v>
      </c>
    </row>
    <row r="1170" spans="13:15" x14ac:dyDescent="0.25">
      <c r="M1170" t="s">
        <v>2094</v>
      </c>
      <c r="N1170" t="s">
        <v>40</v>
      </c>
      <c r="O1170" t="s">
        <v>2093</v>
      </c>
    </row>
    <row r="1171" spans="13:15" x14ac:dyDescent="0.25">
      <c r="M1171" t="s">
        <v>2096</v>
      </c>
      <c r="N1171" t="s">
        <v>40</v>
      </c>
      <c r="O1171" t="s">
        <v>2095</v>
      </c>
    </row>
    <row r="1172" spans="13:15" x14ac:dyDescent="0.25">
      <c r="M1172" t="s">
        <v>2098</v>
      </c>
      <c r="N1172" t="s">
        <v>40</v>
      </c>
      <c r="O1172" t="s">
        <v>2097</v>
      </c>
    </row>
    <row r="1173" spans="13:15" x14ac:dyDescent="0.25">
      <c r="M1173" t="s">
        <v>2100</v>
      </c>
      <c r="N1173" t="s">
        <v>40</v>
      </c>
      <c r="O1173" t="s">
        <v>2099</v>
      </c>
    </row>
    <row r="1174" spans="13:15" x14ac:dyDescent="0.25">
      <c r="M1174" t="s">
        <v>2102</v>
      </c>
      <c r="N1174" t="s">
        <v>40</v>
      </c>
      <c r="O1174" t="s">
        <v>2101</v>
      </c>
    </row>
    <row r="1175" spans="13:15" x14ac:dyDescent="0.25">
      <c r="M1175" t="s">
        <v>2104</v>
      </c>
      <c r="N1175" t="s">
        <v>41</v>
      </c>
      <c r="O1175" t="s">
        <v>2103</v>
      </c>
    </row>
    <row r="1176" spans="13:15" x14ac:dyDescent="0.25">
      <c r="M1176" t="s">
        <v>2106</v>
      </c>
      <c r="N1176" t="s">
        <v>41</v>
      </c>
      <c r="O1176" t="s">
        <v>2105</v>
      </c>
    </row>
    <row r="1177" spans="13:15" x14ac:dyDescent="0.25">
      <c r="M1177" t="s">
        <v>2107</v>
      </c>
      <c r="N1177" t="s">
        <v>41</v>
      </c>
      <c r="O1177" t="s">
        <v>1224</v>
      </c>
    </row>
    <row r="1178" spans="13:15" x14ac:dyDescent="0.25">
      <c r="M1178" t="s">
        <v>2108</v>
      </c>
      <c r="N1178" t="s">
        <v>41</v>
      </c>
      <c r="O1178" t="s">
        <v>191</v>
      </c>
    </row>
    <row r="1179" spans="13:15" x14ac:dyDescent="0.25">
      <c r="M1179" t="s">
        <v>2109</v>
      </c>
      <c r="N1179" t="s">
        <v>41</v>
      </c>
      <c r="O1179" t="s">
        <v>966</v>
      </c>
    </row>
    <row r="1180" spans="13:15" x14ac:dyDescent="0.25">
      <c r="M1180" t="s">
        <v>2111</v>
      </c>
      <c r="N1180" t="s">
        <v>41</v>
      </c>
      <c r="O1180" t="s">
        <v>2110</v>
      </c>
    </row>
    <row r="1181" spans="13:15" x14ac:dyDescent="0.25">
      <c r="M1181" t="s">
        <v>2112</v>
      </c>
      <c r="N1181" t="s">
        <v>41</v>
      </c>
      <c r="O1181" t="s">
        <v>1270</v>
      </c>
    </row>
    <row r="1182" spans="13:15" x14ac:dyDescent="0.25">
      <c r="M1182" t="s">
        <v>2113</v>
      </c>
      <c r="N1182" t="s">
        <v>41</v>
      </c>
      <c r="O1182" t="s">
        <v>413</v>
      </c>
    </row>
    <row r="1183" spans="13:15" x14ac:dyDescent="0.25">
      <c r="M1183" t="s">
        <v>2115</v>
      </c>
      <c r="N1183" t="s">
        <v>41</v>
      </c>
      <c r="O1183" t="s">
        <v>2114</v>
      </c>
    </row>
    <row r="1184" spans="13:15" x14ac:dyDescent="0.25">
      <c r="M1184" t="s">
        <v>2117</v>
      </c>
      <c r="N1184" t="s">
        <v>41</v>
      </c>
      <c r="O1184" t="s">
        <v>2116</v>
      </c>
    </row>
    <row r="1185" spans="13:15" x14ac:dyDescent="0.25">
      <c r="M1185" t="s">
        <v>2119</v>
      </c>
      <c r="N1185" t="s">
        <v>41</v>
      </c>
      <c r="O1185" t="s">
        <v>2118</v>
      </c>
    </row>
    <row r="1186" spans="13:15" x14ac:dyDescent="0.25">
      <c r="M1186" t="s">
        <v>2121</v>
      </c>
      <c r="N1186" t="s">
        <v>41</v>
      </c>
      <c r="O1186" t="s">
        <v>2120</v>
      </c>
    </row>
    <row r="1187" spans="13:15" x14ac:dyDescent="0.25">
      <c r="M1187" t="s">
        <v>2123</v>
      </c>
      <c r="N1187" t="s">
        <v>41</v>
      </c>
      <c r="O1187" t="s">
        <v>2122</v>
      </c>
    </row>
    <row r="1188" spans="13:15" x14ac:dyDescent="0.25">
      <c r="M1188" t="s">
        <v>2125</v>
      </c>
      <c r="N1188" t="s">
        <v>41</v>
      </c>
      <c r="O1188" t="s">
        <v>2124</v>
      </c>
    </row>
    <row r="1189" spans="13:15" x14ac:dyDescent="0.25">
      <c r="M1189" t="s">
        <v>2126</v>
      </c>
      <c r="N1189" t="s">
        <v>41</v>
      </c>
      <c r="O1189" t="s">
        <v>126</v>
      </c>
    </row>
    <row r="1190" spans="13:15" x14ac:dyDescent="0.25">
      <c r="M1190" t="s">
        <v>2128</v>
      </c>
      <c r="N1190" t="s">
        <v>41</v>
      </c>
      <c r="O1190" t="s">
        <v>2127</v>
      </c>
    </row>
    <row r="1191" spans="13:15" x14ac:dyDescent="0.25">
      <c r="M1191" t="s">
        <v>2130</v>
      </c>
      <c r="N1191" t="s">
        <v>42</v>
      </c>
      <c r="O1191" t="s">
        <v>2129</v>
      </c>
    </row>
    <row r="1192" spans="13:15" x14ac:dyDescent="0.25">
      <c r="M1192" t="s">
        <v>2132</v>
      </c>
      <c r="N1192" t="s">
        <v>42</v>
      </c>
      <c r="O1192" t="s">
        <v>2131</v>
      </c>
    </row>
    <row r="1193" spans="13:15" x14ac:dyDescent="0.25">
      <c r="M1193" t="s">
        <v>2134</v>
      </c>
      <c r="N1193" t="s">
        <v>42</v>
      </c>
      <c r="O1193" t="s">
        <v>2133</v>
      </c>
    </row>
    <row r="1194" spans="13:15" x14ac:dyDescent="0.25">
      <c r="M1194" t="s">
        <v>2136</v>
      </c>
      <c r="N1194" t="s">
        <v>42</v>
      </c>
      <c r="O1194" t="s">
        <v>2135</v>
      </c>
    </row>
    <row r="1195" spans="13:15" x14ac:dyDescent="0.25">
      <c r="M1195" t="s">
        <v>2138</v>
      </c>
      <c r="N1195" t="s">
        <v>42</v>
      </c>
      <c r="O1195" t="s">
        <v>2137</v>
      </c>
    </row>
    <row r="1196" spans="13:15" x14ac:dyDescent="0.25">
      <c r="M1196" t="s">
        <v>2139</v>
      </c>
      <c r="N1196" t="s">
        <v>42</v>
      </c>
      <c r="O1196" t="s">
        <v>358</v>
      </c>
    </row>
    <row r="1197" spans="13:15" x14ac:dyDescent="0.25">
      <c r="M1197" t="s">
        <v>2141</v>
      </c>
      <c r="N1197" t="s">
        <v>42</v>
      </c>
      <c r="O1197" t="s">
        <v>2140</v>
      </c>
    </row>
    <row r="1198" spans="13:15" x14ac:dyDescent="0.25">
      <c r="M1198" t="s">
        <v>2143</v>
      </c>
      <c r="N1198" t="s">
        <v>42</v>
      </c>
      <c r="O1198" t="s">
        <v>2142</v>
      </c>
    </row>
    <row r="1199" spans="13:15" x14ac:dyDescent="0.25">
      <c r="M1199" t="s">
        <v>2145</v>
      </c>
      <c r="N1199" t="s">
        <v>42</v>
      </c>
      <c r="O1199" t="s">
        <v>2144</v>
      </c>
    </row>
    <row r="1200" spans="13:15" x14ac:dyDescent="0.25">
      <c r="M1200" t="s">
        <v>2147</v>
      </c>
      <c r="N1200" t="s">
        <v>42</v>
      </c>
      <c r="O1200" t="s">
        <v>2146</v>
      </c>
    </row>
    <row r="1201" spans="13:15" x14ac:dyDescent="0.25">
      <c r="M1201" t="s">
        <v>2149</v>
      </c>
      <c r="N1201" t="s">
        <v>42</v>
      </c>
      <c r="O1201" t="s">
        <v>2148</v>
      </c>
    </row>
    <row r="1202" spans="13:15" x14ac:dyDescent="0.25">
      <c r="M1202" t="s">
        <v>2151</v>
      </c>
      <c r="N1202" t="s">
        <v>42</v>
      </c>
      <c r="O1202" t="s">
        <v>2150</v>
      </c>
    </row>
    <row r="1203" spans="13:15" x14ac:dyDescent="0.25">
      <c r="M1203" t="s">
        <v>2152</v>
      </c>
      <c r="N1203" t="s">
        <v>42</v>
      </c>
      <c r="O1203" t="s">
        <v>399</v>
      </c>
    </row>
    <row r="1204" spans="13:15" x14ac:dyDescent="0.25">
      <c r="M1204" t="s">
        <v>2153</v>
      </c>
      <c r="N1204" t="s">
        <v>42</v>
      </c>
      <c r="O1204" t="s">
        <v>722</v>
      </c>
    </row>
    <row r="1205" spans="13:15" x14ac:dyDescent="0.25">
      <c r="M1205" t="s">
        <v>2154</v>
      </c>
      <c r="N1205" t="s">
        <v>42</v>
      </c>
      <c r="O1205" t="s">
        <v>233</v>
      </c>
    </row>
    <row r="1206" spans="13:15" x14ac:dyDescent="0.25">
      <c r="M1206" t="s">
        <v>2156</v>
      </c>
      <c r="N1206" t="s">
        <v>42</v>
      </c>
      <c r="O1206" t="s">
        <v>2155</v>
      </c>
    </row>
    <row r="1207" spans="13:15" x14ac:dyDescent="0.25">
      <c r="M1207" t="s">
        <v>2158</v>
      </c>
      <c r="N1207" t="s">
        <v>42</v>
      </c>
      <c r="O1207" t="s">
        <v>2157</v>
      </c>
    </row>
    <row r="1208" spans="13:15" x14ac:dyDescent="0.25">
      <c r="M1208" t="s">
        <v>2160</v>
      </c>
      <c r="N1208" t="s">
        <v>42</v>
      </c>
      <c r="O1208" t="s">
        <v>2159</v>
      </c>
    </row>
    <row r="1209" spans="13:15" x14ac:dyDescent="0.25">
      <c r="M1209" t="s">
        <v>2161</v>
      </c>
      <c r="N1209" t="s">
        <v>42</v>
      </c>
      <c r="O1209" t="s">
        <v>2122</v>
      </c>
    </row>
    <row r="1210" spans="13:15" x14ac:dyDescent="0.25">
      <c r="M1210" t="s">
        <v>2162</v>
      </c>
      <c r="N1210" t="s">
        <v>42</v>
      </c>
      <c r="O1210" t="s">
        <v>1060</v>
      </c>
    </row>
    <row r="1211" spans="13:15" x14ac:dyDescent="0.25">
      <c r="M1211" t="s">
        <v>2163</v>
      </c>
      <c r="N1211" t="s">
        <v>42</v>
      </c>
      <c r="O1211" t="s">
        <v>126</v>
      </c>
    </row>
    <row r="1212" spans="13:15" x14ac:dyDescent="0.25">
      <c r="M1212" t="s">
        <v>2165</v>
      </c>
      <c r="N1212" t="s">
        <v>42</v>
      </c>
      <c r="O1212" t="s">
        <v>2164</v>
      </c>
    </row>
    <row r="1213" spans="13:15" x14ac:dyDescent="0.25">
      <c r="M1213" t="s">
        <v>2167</v>
      </c>
      <c r="N1213" t="s">
        <v>42</v>
      </c>
      <c r="O1213" t="s">
        <v>2166</v>
      </c>
    </row>
    <row r="1214" spans="13:15" x14ac:dyDescent="0.25">
      <c r="M1214" t="s">
        <v>2169</v>
      </c>
      <c r="N1214" t="s">
        <v>42</v>
      </c>
      <c r="O1214" t="s">
        <v>2168</v>
      </c>
    </row>
    <row r="1215" spans="13:15" x14ac:dyDescent="0.25">
      <c r="M1215" t="s">
        <v>2171</v>
      </c>
      <c r="N1215" t="s">
        <v>43</v>
      </c>
      <c r="O1215" t="s">
        <v>2170</v>
      </c>
    </row>
    <row r="1216" spans="13:15" x14ac:dyDescent="0.25">
      <c r="M1216" t="s">
        <v>2173</v>
      </c>
      <c r="N1216" t="s">
        <v>43</v>
      </c>
      <c r="O1216" t="s">
        <v>2172</v>
      </c>
    </row>
    <row r="1217" spans="13:15" x14ac:dyDescent="0.25">
      <c r="M1217" t="s">
        <v>2175</v>
      </c>
      <c r="N1217" t="s">
        <v>43</v>
      </c>
      <c r="O1217" t="s">
        <v>2174</v>
      </c>
    </row>
    <row r="1218" spans="13:15" x14ac:dyDescent="0.25">
      <c r="M1218" t="s">
        <v>2177</v>
      </c>
      <c r="N1218" t="s">
        <v>43</v>
      </c>
      <c r="O1218" t="s">
        <v>2176</v>
      </c>
    </row>
    <row r="1219" spans="13:15" x14ac:dyDescent="0.25">
      <c r="M1219" t="s">
        <v>2179</v>
      </c>
      <c r="N1219" t="s">
        <v>43</v>
      </c>
      <c r="O1219" t="s">
        <v>2178</v>
      </c>
    </row>
    <row r="1220" spans="13:15" x14ac:dyDescent="0.25">
      <c r="M1220" t="s">
        <v>2180</v>
      </c>
      <c r="N1220" t="s">
        <v>43</v>
      </c>
      <c r="O1220" t="s">
        <v>191</v>
      </c>
    </row>
    <row r="1221" spans="13:15" x14ac:dyDescent="0.25">
      <c r="M1221" t="s">
        <v>2182</v>
      </c>
      <c r="N1221" t="s">
        <v>43</v>
      </c>
      <c r="O1221" t="s">
        <v>2181</v>
      </c>
    </row>
    <row r="1222" spans="13:15" x14ac:dyDescent="0.25">
      <c r="M1222" t="s">
        <v>2184</v>
      </c>
      <c r="N1222" t="s">
        <v>43</v>
      </c>
      <c r="O1222" t="s">
        <v>2183</v>
      </c>
    </row>
    <row r="1223" spans="13:15" x14ac:dyDescent="0.25">
      <c r="M1223" t="s">
        <v>2185</v>
      </c>
      <c r="N1223" t="s">
        <v>43</v>
      </c>
      <c r="O1223" t="s">
        <v>712</v>
      </c>
    </row>
    <row r="1224" spans="13:15" x14ac:dyDescent="0.25">
      <c r="M1224" t="s">
        <v>2187</v>
      </c>
      <c r="N1224" t="s">
        <v>43</v>
      </c>
      <c r="O1224" t="s">
        <v>2186</v>
      </c>
    </row>
    <row r="1225" spans="13:15" x14ac:dyDescent="0.25">
      <c r="M1225" t="s">
        <v>2189</v>
      </c>
      <c r="N1225" t="s">
        <v>43</v>
      </c>
      <c r="O1225" t="s">
        <v>2188</v>
      </c>
    </row>
    <row r="1226" spans="13:15" x14ac:dyDescent="0.25">
      <c r="M1226" t="s">
        <v>2190</v>
      </c>
      <c r="N1226" t="s">
        <v>43</v>
      </c>
      <c r="O1226" t="s">
        <v>1590</v>
      </c>
    </row>
    <row r="1227" spans="13:15" x14ac:dyDescent="0.25">
      <c r="M1227" t="s">
        <v>2192</v>
      </c>
      <c r="N1227" t="s">
        <v>43</v>
      </c>
      <c r="O1227" t="s">
        <v>2191</v>
      </c>
    </row>
    <row r="1228" spans="13:15" x14ac:dyDescent="0.25">
      <c r="M1228" t="s">
        <v>2193</v>
      </c>
      <c r="N1228" t="s">
        <v>43</v>
      </c>
      <c r="O1228" t="s">
        <v>2166</v>
      </c>
    </row>
    <row r="1229" spans="13:15" x14ac:dyDescent="0.25">
      <c r="M1229" t="s">
        <v>2195</v>
      </c>
      <c r="N1229" t="s">
        <v>44</v>
      </c>
      <c r="O1229" t="s">
        <v>2194</v>
      </c>
    </row>
    <row r="1230" spans="13:15" x14ac:dyDescent="0.25">
      <c r="M1230" t="s">
        <v>2197</v>
      </c>
      <c r="N1230" t="s">
        <v>44</v>
      </c>
      <c r="O1230" t="s">
        <v>2196</v>
      </c>
    </row>
    <row r="1231" spans="13:15" x14ac:dyDescent="0.25">
      <c r="M1231" t="s">
        <v>2199</v>
      </c>
      <c r="N1231" t="s">
        <v>44</v>
      </c>
      <c r="O1231" t="s">
        <v>2198</v>
      </c>
    </row>
    <row r="1232" spans="13:15" x14ac:dyDescent="0.25">
      <c r="M1232" t="s">
        <v>2201</v>
      </c>
      <c r="N1232" t="s">
        <v>44</v>
      </c>
      <c r="O1232" t="s">
        <v>2200</v>
      </c>
    </row>
    <row r="1233" spans="13:15" x14ac:dyDescent="0.25">
      <c r="M1233" t="s">
        <v>2203</v>
      </c>
      <c r="N1233" t="s">
        <v>44</v>
      </c>
      <c r="O1233" t="s">
        <v>2202</v>
      </c>
    </row>
    <row r="1234" spans="13:15" x14ac:dyDescent="0.25">
      <c r="M1234" t="s">
        <v>2205</v>
      </c>
      <c r="N1234" t="s">
        <v>44</v>
      </c>
      <c r="O1234" t="s">
        <v>2204</v>
      </c>
    </row>
    <row r="1235" spans="13:15" x14ac:dyDescent="0.25">
      <c r="M1235" t="s">
        <v>2207</v>
      </c>
      <c r="N1235" t="s">
        <v>44</v>
      </c>
      <c r="O1235" t="s">
        <v>2206</v>
      </c>
    </row>
    <row r="1236" spans="13:15" x14ac:dyDescent="0.25">
      <c r="M1236" t="s">
        <v>2209</v>
      </c>
      <c r="N1236" t="s">
        <v>44</v>
      </c>
      <c r="O1236" t="s">
        <v>2208</v>
      </c>
    </row>
    <row r="1237" spans="13:15" x14ac:dyDescent="0.25">
      <c r="M1237" t="s">
        <v>2210</v>
      </c>
      <c r="N1237" t="s">
        <v>44</v>
      </c>
      <c r="O1237" t="s">
        <v>734</v>
      </c>
    </row>
    <row r="1238" spans="13:15" x14ac:dyDescent="0.25">
      <c r="M1238" t="s">
        <v>2212</v>
      </c>
      <c r="N1238" t="s">
        <v>44</v>
      </c>
      <c r="O1238" t="s">
        <v>2211</v>
      </c>
    </row>
    <row r="1239" spans="13:15" x14ac:dyDescent="0.25">
      <c r="M1239" t="s">
        <v>2213</v>
      </c>
      <c r="N1239" t="s">
        <v>44</v>
      </c>
      <c r="O1239" t="s">
        <v>862</v>
      </c>
    </row>
    <row r="1240" spans="13:15" x14ac:dyDescent="0.25">
      <c r="M1240" t="s">
        <v>2215</v>
      </c>
      <c r="N1240" t="s">
        <v>44</v>
      </c>
      <c r="O1240" t="s">
        <v>2214</v>
      </c>
    </row>
    <row r="1241" spans="13:15" x14ac:dyDescent="0.25">
      <c r="M1241" t="s">
        <v>2216</v>
      </c>
      <c r="N1241" t="s">
        <v>44</v>
      </c>
      <c r="O1241" t="s">
        <v>147</v>
      </c>
    </row>
    <row r="1242" spans="13:15" x14ac:dyDescent="0.25">
      <c r="M1242" t="s">
        <v>2217</v>
      </c>
      <c r="N1242" t="s">
        <v>44</v>
      </c>
      <c r="O1242" t="s">
        <v>1210</v>
      </c>
    </row>
    <row r="1243" spans="13:15" x14ac:dyDescent="0.25">
      <c r="M1243" t="s">
        <v>2219</v>
      </c>
      <c r="N1243" t="s">
        <v>44</v>
      </c>
      <c r="O1243" t="s">
        <v>2218</v>
      </c>
    </row>
    <row r="1244" spans="13:15" x14ac:dyDescent="0.25">
      <c r="M1244" t="s">
        <v>2221</v>
      </c>
      <c r="N1244" t="s">
        <v>44</v>
      </c>
      <c r="O1244" t="s">
        <v>2220</v>
      </c>
    </row>
    <row r="1245" spans="13:15" x14ac:dyDescent="0.25">
      <c r="M1245" t="s">
        <v>2223</v>
      </c>
      <c r="N1245" t="s">
        <v>44</v>
      </c>
      <c r="O1245" t="s">
        <v>2222</v>
      </c>
    </row>
    <row r="1246" spans="13:15" x14ac:dyDescent="0.25">
      <c r="M1246" t="s">
        <v>2225</v>
      </c>
      <c r="N1246" t="s">
        <v>44</v>
      </c>
      <c r="O1246" t="s">
        <v>2224</v>
      </c>
    </row>
    <row r="1247" spans="13:15" x14ac:dyDescent="0.25">
      <c r="M1247" t="s">
        <v>2226</v>
      </c>
      <c r="N1247" t="s">
        <v>44</v>
      </c>
      <c r="O1247" t="s">
        <v>1218</v>
      </c>
    </row>
    <row r="1248" spans="13:15" x14ac:dyDescent="0.25">
      <c r="M1248" t="s">
        <v>2227</v>
      </c>
      <c r="N1248" t="s">
        <v>44</v>
      </c>
      <c r="O1248" t="s">
        <v>374</v>
      </c>
    </row>
    <row r="1249" spans="13:15" x14ac:dyDescent="0.25">
      <c r="M1249" t="s">
        <v>2228</v>
      </c>
      <c r="N1249" t="s">
        <v>44</v>
      </c>
      <c r="O1249" t="s">
        <v>617</v>
      </c>
    </row>
    <row r="1250" spans="13:15" x14ac:dyDescent="0.25">
      <c r="M1250" t="s">
        <v>2229</v>
      </c>
      <c r="N1250" t="s">
        <v>44</v>
      </c>
      <c r="O1250" t="s">
        <v>1527</v>
      </c>
    </row>
    <row r="1251" spans="13:15" x14ac:dyDescent="0.25">
      <c r="M1251" t="s">
        <v>2231</v>
      </c>
      <c r="N1251" t="s">
        <v>44</v>
      </c>
      <c r="O1251" t="s">
        <v>2230</v>
      </c>
    </row>
    <row r="1252" spans="13:15" x14ac:dyDescent="0.25">
      <c r="M1252" t="s">
        <v>2232</v>
      </c>
      <c r="N1252" t="s">
        <v>44</v>
      </c>
      <c r="O1252" t="s">
        <v>1531</v>
      </c>
    </row>
    <row r="1253" spans="13:15" x14ac:dyDescent="0.25">
      <c r="M1253" t="s">
        <v>2234</v>
      </c>
      <c r="N1253" t="s">
        <v>44</v>
      </c>
      <c r="O1253" t="s">
        <v>2233</v>
      </c>
    </row>
    <row r="1254" spans="13:15" x14ac:dyDescent="0.25">
      <c r="M1254" t="s">
        <v>2236</v>
      </c>
      <c r="N1254" t="s">
        <v>44</v>
      </c>
      <c r="O1254" t="s">
        <v>2235</v>
      </c>
    </row>
    <row r="1255" spans="13:15" x14ac:dyDescent="0.25">
      <c r="M1255" t="s">
        <v>2238</v>
      </c>
      <c r="N1255" t="s">
        <v>44</v>
      </c>
      <c r="O1255" t="s">
        <v>2237</v>
      </c>
    </row>
    <row r="1256" spans="13:15" x14ac:dyDescent="0.25">
      <c r="M1256" t="s">
        <v>2240</v>
      </c>
      <c r="N1256" t="s">
        <v>44</v>
      </c>
      <c r="O1256" t="s">
        <v>2239</v>
      </c>
    </row>
    <row r="1257" spans="13:15" x14ac:dyDescent="0.25">
      <c r="M1257" t="s">
        <v>2242</v>
      </c>
      <c r="N1257" t="s">
        <v>44</v>
      </c>
      <c r="O1257" t="s">
        <v>2241</v>
      </c>
    </row>
    <row r="1258" spans="13:15" x14ac:dyDescent="0.25">
      <c r="M1258" t="s">
        <v>2244</v>
      </c>
      <c r="N1258" t="s">
        <v>44</v>
      </c>
      <c r="O1258" t="s">
        <v>2243</v>
      </c>
    </row>
    <row r="1259" spans="13:15" x14ac:dyDescent="0.25">
      <c r="M1259" t="s">
        <v>2246</v>
      </c>
      <c r="N1259" t="s">
        <v>44</v>
      </c>
      <c r="O1259" t="s">
        <v>2245</v>
      </c>
    </row>
    <row r="1260" spans="13:15" x14ac:dyDescent="0.25">
      <c r="M1260" t="s">
        <v>2248</v>
      </c>
      <c r="N1260" t="s">
        <v>44</v>
      </c>
      <c r="O1260" t="s">
        <v>2247</v>
      </c>
    </row>
    <row r="1261" spans="13:15" x14ac:dyDescent="0.25">
      <c r="M1261" t="s">
        <v>2250</v>
      </c>
      <c r="N1261" t="s">
        <v>44</v>
      </c>
      <c r="O1261" t="s">
        <v>2249</v>
      </c>
    </row>
    <row r="1262" spans="13:15" x14ac:dyDescent="0.25">
      <c r="M1262" t="s">
        <v>2252</v>
      </c>
      <c r="N1262" t="s">
        <v>44</v>
      </c>
      <c r="O1262" t="s">
        <v>2251</v>
      </c>
    </row>
    <row r="1263" spans="13:15" x14ac:dyDescent="0.25">
      <c r="M1263" t="s">
        <v>2254</v>
      </c>
      <c r="N1263" t="s">
        <v>44</v>
      </c>
      <c r="O1263" t="s">
        <v>2253</v>
      </c>
    </row>
    <row r="1264" spans="13:15" x14ac:dyDescent="0.25">
      <c r="M1264" t="s">
        <v>2256</v>
      </c>
      <c r="N1264" t="s">
        <v>44</v>
      </c>
      <c r="O1264" t="s">
        <v>2255</v>
      </c>
    </row>
    <row r="1265" spans="13:15" x14ac:dyDescent="0.25">
      <c r="M1265" t="s">
        <v>2258</v>
      </c>
      <c r="N1265" t="s">
        <v>44</v>
      </c>
      <c r="O1265" t="s">
        <v>2257</v>
      </c>
    </row>
    <row r="1266" spans="13:15" x14ac:dyDescent="0.25">
      <c r="M1266" t="s">
        <v>2259</v>
      </c>
      <c r="N1266" t="s">
        <v>44</v>
      </c>
      <c r="O1266" t="s">
        <v>203</v>
      </c>
    </row>
    <row r="1267" spans="13:15" x14ac:dyDescent="0.25">
      <c r="M1267" t="s">
        <v>2261</v>
      </c>
      <c r="N1267" t="s">
        <v>44</v>
      </c>
      <c r="O1267" t="s">
        <v>2260</v>
      </c>
    </row>
    <row r="1268" spans="13:15" x14ac:dyDescent="0.25">
      <c r="M1268" t="s">
        <v>2263</v>
      </c>
      <c r="N1268" t="s">
        <v>44</v>
      </c>
      <c r="O1268" t="s">
        <v>2262</v>
      </c>
    </row>
    <row r="1269" spans="13:15" x14ac:dyDescent="0.25">
      <c r="M1269" t="s">
        <v>2264</v>
      </c>
      <c r="N1269" t="s">
        <v>44</v>
      </c>
      <c r="O1269" t="s">
        <v>722</v>
      </c>
    </row>
    <row r="1270" spans="13:15" x14ac:dyDescent="0.25">
      <c r="M1270" t="s">
        <v>2266</v>
      </c>
      <c r="N1270" t="s">
        <v>44</v>
      </c>
      <c r="O1270" t="s">
        <v>2265</v>
      </c>
    </row>
    <row r="1271" spans="13:15" x14ac:dyDescent="0.25">
      <c r="M1271" t="s">
        <v>2267</v>
      </c>
      <c r="N1271" t="s">
        <v>44</v>
      </c>
      <c r="O1271" t="s">
        <v>507</v>
      </c>
    </row>
    <row r="1272" spans="13:15" x14ac:dyDescent="0.25">
      <c r="M1272" t="s">
        <v>2269</v>
      </c>
      <c r="N1272" t="s">
        <v>44</v>
      </c>
      <c r="O1272" t="s">
        <v>2268</v>
      </c>
    </row>
    <row r="1273" spans="13:15" x14ac:dyDescent="0.25">
      <c r="M1273" t="s">
        <v>2271</v>
      </c>
      <c r="N1273" t="s">
        <v>44</v>
      </c>
      <c r="O1273" t="s">
        <v>2270</v>
      </c>
    </row>
    <row r="1274" spans="13:15" x14ac:dyDescent="0.25">
      <c r="M1274" t="s">
        <v>2273</v>
      </c>
      <c r="N1274" t="s">
        <v>44</v>
      </c>
      <c r="O1274" t="s">
        <v>2272</v>
      </c>
    </row>
    <row r="1275" spans="13:15" x14ac:dyDescent="0.25">
      <c r="M1275" t="s">
        <v>2274</v>
      </c>
      <c r="N1275" t="s">
        <v>44</v>
      </c>
      <c r="O1275" t="s">
        <v>1277</v>
      </c>
    </row>
    <row r="1276" spans="13:15" x14ac:dyDescent="0.25">
      <c r="M1276" t="s">
        <v>2276</v>
      </c>
      <c r="N1276" t="s">
        <v>44</v>
      </c>
      <c r="O1276" t="s">
        <v>2275</v>
      </c>
    </row>
    <row r="1277" spans="13:15" x14ac:dyDescent="0.25">
      <c r="M1277" t="s">
        <v>2278</v>
      </c>
      <c r="N1277" t="s">
        <v>44</v>
      </c>
      <c r="O1277" t="s">
        <v>2277</v>
      </c>
    </row>
    <row r="1278" spans="13:15" x14ac:dyDescent="0.25">
      <c r="M1278" t="s">
        <v>2280</v>
      </c>
      <c r="N1278" t="s">
        <v>44</v>
      </c>
      <c r="O1278" t="s">
        <v>2279</v>
      </c>
    </row>
    <row r="1279" spans="13:15" x14ac:dyDescent="0.25">
      <c r="M1279" t="s">
        <v>2282</v>
      </c>
      <c r="N1279" t="s">
        <v>44</v>
      </c>
      <c r="O1279" t="s">
        <v>2281</v>
      </c>
    </row>
    <row r="1280" spans="13:15" x14ac:dyDescent="0.25">
      <c r="M1280" t="s">
        <v>2284</v>
      </c>
      <c r="N1280" t="s">
        <v>44</v>
      </c>
      <c r="O1280" t="s">
        <v>2283</v>
      </c>
    </row>
    <row r="1281" spans="13:15" x14ac:dyDescent="0.25">
      <c r="M1281" t="s">
        <v>2285</v>
      </c>
      <c r="N1281" t="s">
        <v>44</v>
      </c>
      <c r="O1281" t="s">
        <v>1292</v>
      </c>
    </row>
    <row r="1282" spans="13:15" x14ac:dyDescent="0.25">
      <c r="M1282" t="s">
        <v>2287</v>
      </c>
      <c r="N1282" t="s">
        <v>44</v>
      </c>
      <c r="O1282" t="s">
        <v>2286</v>
      </c>
    </row>
    <row r="1283" spans="13:15" x14ac:dyDescent="0.25">
      <c r="M1283" t="s">
        <v>2289</v>
      </c>
      <c r="N1283" t="s">
        <v>44</v>
      </c>
      <c r="O1283" t="s">
        <v>2288</v>
      </c>
    </row>
    <row r="1284" spans="13:15" x14ac:dyDescent="0.25">
      <c r="M1284" t="s">
        <v>2291</v>
      </c>
      <c r="N1284" t="s">
        <v>44</v>
      </c>
      <c r="O1284" t="s">
        <v>2290</v>
      </c>
    </row>
    <row r="1285" spans="13:15" x14ac:dyDescent="0.25">
      <c r="M1285" t="s">
        <v>2293</v>
      </c>
      <c r="N1285" t="s">
        <v>44</v>
      </c>
      <c r="O1285" t="s">
        <v>2292</v>
      </c>
    </row>
    <row r="1286" spans="13:15" x14ac:dyDescent="0.25">
      <c r="M1286" t="s">
        <v>2294</v>
      </c>
      <c r="N1286" t="s">
        <v>44</v>
      </c>
      <c r="O1286" t="s">
        <v>231</v>
      </c>
    </row>
    <row r="1287" spans="13:15" x14ac:dyDescent="0.25">
      <c r="M1287" t="s">
        <v>2296</v>
      </c>
      <c r="N1287" t="s">
        <v>44</v>
      </c>
      <c r="O1287" t="s">
        <v>2295</v>
      </c>
    </row>
    <row r="1288" spans="13:15" x14ac:dyDescent="0.25">
      <c r="M1288" t="s">
        <v>2298</v>
      </c>
      <c r="N1288" t="s">
        <v>44</v>
      </c>
      <c r="O1288" t="s">
        <v>2297</v>
      </c>
    </row>
    <row r="1289" spans="13:15" x14ac:dyDescent="0.25">
      <c r="M1289" t="s">
        <v>2300</v>
      </c>
      <c r="N1289" t="s">
        <v>44</v>
      </c>
      <c r="O1289" t="s">
        <v>2299</v>
      </c>
    </row>
    <row r="1290" spans="13:15" x14ac:dyDescent="0.25">
      <c r="M1290" t="s">
        <v>2302</v>
      </c>
      <c r="N1290" t="s">
        <v>44</v>
      </c>
      <c r="O1290" t="s">
        <v>2301</v>
      </c>
    </row>
    <row r="1291" spans="13:15" x14ac:dyDescent="0.25">
      <c r="M1291" t="s">
        <v>2304</v>
      </c>
      <c r="N1291" t="s">
        <v>44</v>
      </c>
      <c r="O1291" t="s">
        <v>2303</v>
      </c>
    </row>
    <row r="1292" spans="13:15" x14ac:dyDescent="0.25">
      <c r="M1292" t="s">
        <v>2306</v>
      </c>
      <c r="N1292" t="s">
        <v>44</v>
      </c>
      <c r="O1292" t="s">
        <v>2305</v>
      </c>
    </row>
    <row r="1293" spans="13:15" x14ac:dyDescent="0.25">
      <c r="M1293" t="s">
        <v>2308</v>
      </c>
      <c r="N1293" t="s">
        <v>44</v>
      </c>
      <c r="O1293" t="s">
        <v>2307</v>
      </c>
    </row>
    <row r="1294" spans="13:15" x14ac:dyDescent="0.25">
      <c r="M1294" t="s">
        <v>2310</v>
      </c>
      <c r="N1294" t="s">
        <v>44</v>
      </c>
      <c r="O1294" t="s">
        <v>2309</v>
      </c>
    </row>
    <row r="1295" spans="13:15" x14ac:dyDescent="0.25">
      <c r="M1295" t="s">
        <v>2311</v>
      </c>
      <c r="N1295" t="s">
        <v>44</v>
      </c>
      <c r="O1295" t="s">
        <v>812</v>
      </c>
    </row>
    <row r="1296" spans="13:15" x14ac:dyDescent="0.25">
      <c r="M1296" t="s">
        <v>2313</v>
      </c>
      <c r="N1296" t="s">
        <v>44</v>
      </c>
      <c r="O1296" t="s">
        <v>2312</v>
      </c>
    </row>
    <row r="1297" spans="13:15" x14ac:dyDescent="0.25">
      <c r="M1297" t="s">
        <v>2315</v>
      </c>
      <c r="N1297" t="s">
        <v>44</v>
      </c>
      <c r="O1297" t="s">
        <v>2314</v>
      </c>
    </row>
    <row r="1298" spans="13:15" x14ac:dyDescent="0.25">
      <c r="M1298" t="s">
        <v>2316</v>
      </c>
      <c r="N1298" t="s">
        <v>44</v>
      </c>
      <c r="O1298" t="s">
        <v>1740</v>
      </c>
    </row>
    <row r="1299" spans="13:15" x14ac:dyDescent="0.25">
      <c r="M1299" t="s">
        <v>2318</v>
      </c>
      <c r="N1299" t="s">
        <v>44</v>
      </c>
      <c r="O1299" t="s">
        <v>2317</v>
      </c>
    </row>
    <row r="1300" spans="13:15" x14ac:dyDescent="0.25">
      <c r="M1300" t="s">
        <v>2320</v>
      </c>
      <c r="N1300" t="s">
        <v>44</v>
      </c>
      <c r="O1300" t="s">
        <v>2319</v>
      </c>
    </row>
    <row r="1301" spans="13:15" x14ac:dyDescent="0.25">
      <c r="M1301" t="s">
        <v>2322</v>
      </c>
      <c r="N1301" t="s">
        <v>44</v>
      </c>
      <c r="O1301" t="s">
        <v>2321</v>
      </c>
    </row>
    <row r="1302" spans="13:15" x14ac:dyDescent="0.25">
      <c r="M1302" t="s">
        <v>2323</v>
      </c>
      <c r="N1302" t="s">
        <v>44</v>
      </c>
      <c r="O1302" t="s">
        <v>247</v>
      </c>
    </row>
    <row r="1303" spans="13:15" x14ac:dyDescent="0.25">
      <c r="M1303" t="s">
        <v>2324</v>
      </c>
      <c r="N1303" t="s">
        <v>44</v>
      </c>
      <c r="O1303" t="s">
        <v>1449</v>
      </c>
    </row>
    <row r="1304" spans="13:15" x14ac:dyDescent="0.25">
      <c r="M1304" t="s">
        <v>2326</v>
      </c>
      <c r="N1304" t="s">
        <v>44</v>
      </c>
      <c r="O1304" t="s">
        <v>2325</v>
      </c>
    </row>
    <row r="1305" spans="13:15" x14ac:dyDescent="0.25">
      <c r="M1305" t="s">
        <v>2328</v>
      </c>
      <c r="N1305" t="s">
        <v>44</v>
      </c>
      <c r="O1305" t="s">
        <v>2327</v>
      </c>
    </row>
    <row r="1306" spans="13:15" x14ac:dyDescent="0.25">
      <c r="M1306" t="s">
        <v>2330</v>
      </c>
      <c r="N1306" t="s">
        <v>44</v>
      </c>
      <c r="O1306" t="s">
        <v>2329</v>
      </c>
    </row>
    <row r="1307" spans="13:15" x14ac:dyDescent="0.25">
      <c r="M1307" t="s">
        <v>2332</v>
      </c>
      <c r="N1307" t="s">
        <v>44</v>
      </c>
      <c r="O1307" t="s">
        <v>2331</v>
      </c>
    </row>
    <row r="1308" spans="13:15" x14ac:dyDescent="0.25">
      <c r="M1308" t="s">
        <v>2333</v>
      </c>
      <c r="N1308" t="s">
        <v>44</v>
      </c>
      <c r="O1308" t="s">
        <v>466</v>
      </c>
    </row>
    <row r="1309" spans="13:15" x14ac:dyDescent="0.25">
      <c r="M1309" t="s">
        <v>2335</v>
      </c>
      <c r="N1309" t="s">
        <v>44</v>
      </c>
      <c r="O1309" t="s">
        <v>2334</v>
      </c>
    </row>
    <row r="1310" spans="13:15" x14ac:dyDescent="0.25">
      <c r="M1310" t="s">
        <v>2336</v>
      </c>
      <c r="N1310" t="s">
        <v>44</v>
      </c>
      <c r="O1310" t="s">
        <v>1097</v>
      </c>
    </row>
    <row r="1311" spans="13:15" x14ac:dyDescent="0.25">
      <c r="M1311" t="s">
        <v>2338</v>
      </c>
      <c r="N1311" t="s">
        <v>44</v>
      </c>
      <c r="O1311" t="s">
        <v>2337</v>
      </c>
    </row>
    <row r="1312" spans="13:15" x14ac:dyDescent="0.25">
      <c r="M1312" t="s">
        <v>2340</v>
      </c>
      <c r="N1312" t="s">
        <v>45</v>
      </c>
      <c r="O1312" t="s">
        <v>2339</v>
      </c>
    </row>
    <row r="1313" spans="13:15" x14ac:dyDescent="0.25">
      <c r="M1313" t="s">
        <v>2342</v>
      </c>
      <c r="N1313" t="s">
        <v>45</v>
      </c>
      <c r="O1313" t="s">
        <v>2341</v>
      </c>
    </row>
    <row r="1314" spans="13:15" x14ac:dyDescent="0.25">
      <c r="M1314" t="s">
        <v>2344</v>
      </c>
      <c r="N1314" t="s">
        <v>45</v>
      </c>
      <c r="O1314" t="s">
        <v>2343</v>
      </c>
    </row>
    <row r="1315" spans="13:15" x14ac:dyDescent="0.25">
      <c r="M1315" t="s">
        <v>2346</v>
      </c>
      <c r="N1315" t="s">
        <v>45</v>
      </c>
      <c r="O1315" t="s">
        <v>2345</v>
      </c>
    </row>
    <row r="1316" spans="13:15" x14ac:dyDescent="0.25">
      <c r="M1316" t="s">
        <v>2347</v>
      </c>
      <c r="N1316" t="s">
        <v>45</v>
      </c>
      <c r="O1316" t="s">
        <v>351</v>
      </c>
    </row>
    <row r="1317" spans="13:15" x14ac:dyDescent="0.25">
      <c r="M1317" t="s">
        <v>2349</v>
      </c>
      <c r="N1317" t="s">
        <v>45</v>
      </c>
      <c r="O1317" t="s">
        <v>2348</v>
      </c>
    </row>
    <row r="1318" spans="13:15" x14ac:dyDescent="0.25">
      <c r="M1318" t="s">
        <v>2351</v>
      </c>
      <c r="N1318" t="s">
        <v>45</v>
      </c>
      <c r="O1318" t="s">
        <v>2350</v>
      </c>
    </row>
    <row r="1319" spans="13:15" x14ac:dyDescent="0.25">
      <c r="M1319" t="s">
        <v>2352</v>
      </c>
      <c r="N1319" t="s">
        <v>45</v>
      </c>
      <c r="O1319" t="s">
        <v>1204</v>
      </c>
    </row>
    <row r="1320" spans="13:15" x14ac:dyDescent="0.25">
      <c r="M1320" t="s">
        <v>2354</v>
      </c>
      <c r="N1320" t="s">
        <v>45</v>
      </c>
      <c r="O1320" t="s">
        <v>2353</v>
      </c>
    </row>
    <row r="1321" spans="13:15" x14ac:dyDescent="0.25">
      <c r="M1321" t="s">
        <v>2356</v>
      </c>
      <c r="N1321" t="s">
        <v>45</v>
      </c>
      <c r="O1321" t="s">
        <v>2355</v>
      </c>
    </row>
    <row r="1322" spans="13:15" x14ac:dyDescent="0.25">
      <c r="M1322" t="s">
        <v>2357</v>
      </c>
      <c r="N1322" t="s">
        <v>45</v>
      </c>
      <c r="O1322" t="s">
        <v>1210</v>
      </c>
    </row>
    <row r="1323" spans="13:15" x14ac:dyDescent="0.25">
      <c r="M1323" t="s">
        <v>2358</v>
      </c>
      <c r="N1323" t="s">
        <v>45</v>
      </c>
      <c r="O1323" t="s">
        <v>2222</v>
      </c>
    </row>
    <row r="1324" spans="13:15" x14ac:dyDescent="0.25">
      <c r="M1324" t="s">
        <v>2360</v>
      </c>
      <c r="N1324" t="s">
        <v>45</v>
      </c>
      <c r="O1324" t="s">
        <v>2359</v>
      </c>
    </row>
    <row r="1325" spans="13:15" x14ac:dyDescent="0.25">
      <c r="M1325" t="s">
        <v>2361</v>
      </c>
      <c r="N1325" t="s">
        <v>45</v>
      </c>
      <c r="O1325" t="s">
        <v>159</v>
      </c>
    </row>
    <row r="1326" spans="13:15" x14ac:dyDescent="0.25">
      <c r="M1326" t="s">
        <v>2362</v>
      </c>
      <c r="N1326" t="s">
        <v>45</v>
      </c>
      <c r="O1326" t="s">
        <v>1153</v>
      </c>
    </row>
    <row r="1327" spans="13:15" x14ac:dyDescent="0.25">
      <c r="M1327" t="s">
        <v>2363</v>
      </c>
      <c r="N1327" t="s">
        <v>45</v>
      </c>
      <c r="O1327" t="s">
        <v>908</v>
      </c>
    </row>
    <row r="1328" spans="13:15" x14ac:dyDescent="0.25">
      <c r="M1328" t="s">
        <v>2365</v>
      </c>
      <c r="N1328" t="s">
        <v>45</v>
      </c>
      <c r="O1328" t="s">
        <v>2364</v>
      </c>
    </row>
    <row r="1329" spans="13:15" x14ac:dyDescent="0.25">
      <c r="M1329" t="s">
        <v>2367</v>
      </c>
      <c r="N1329" t="s">
        <v>45</v>
      </c>
      <c r="O1329" t="s">
        <v>2366</v>
      </c>
    </row>
    <row r="1330" spans="13:15" x14ac:dyDescent="0.25">
      <c r="M1330" t="s">
        <v>2369</v>
      </c>
      <c r="N1330" t="s">
        <v>45</v>
      </c>
      <c r="O1330" t="s">
        <v>2368</v>
      </c>
    </row>
    <row r="1331" spans="13:15" x14ac:dyDescent="0.25">
      <c r="M1331" t="s">
        <v>2370</v>
      </c>
      <c r="N1331" t="s">
        <v>45</v>
      </c>
      <c r="O1331" t="s">
        <v>922</v>
      </c>
    </row>
    <row r="1332" spans="13:15" x14ac:dyDescent="0.25">
      <c r="M1332" t="s">
        <v>2371</v>
      </c>
      <c r="N1332" t="s">
        <v>45</v>
      </c>
      <c r="O1332" t="s">
        <v>623</v>
      </c>
    </row>
    <row r="1333" spans="13:15" x14ac:dyDescent="0.25">
      <c r="M1333" t="s">
        <v>2373</v>
      </c>
      <c r="N1333" t="s">
        <v>45</v>
      </c>
      <c r="O1333" t="s">
        <v>2372</v>
      </c>
    </row>
    <row r="1334" spans="13:15" x14ac:dyDescent="0.25">
      <c r="M1334" t="s">
        <v>2375</v>
      </c>
      <c r="N1334" t="s">
        <v>45</v>
      </c>
      <c r="O1334" t="s">
        <v>2374</v>
      </c>
    </row>
    <row r="1335" spans="13:15" x14ac:dyDescent="0.25">
      <c r="M1335" t="s">
        <v>2377</v>
      </c>
      <c r="N1335" t="s">
        <v>45</v>
      </c>
      <c r="O1335" t="s">
        <v>2376</v>
      </c>
    </row>
    <row r="1336" spans="13:15" x14ac:dyDescent="0.25">
      <c r="M1336" t="s">
        <v>2379</v>
      </c>
      <c r="N1336" t="s">
        <v>45</v>
      </c>
      <c r="O1336" t="s">
        <v>2378</v>
      </c>
    </row>
    <row r="1337" spans="13:15" x14ac:dyDescent="0.25">
      <c r="M1337" t="s">
        <v>2380</v>
      </c>
      <c r="N1337" t="s">
        <v>45</v>
      </c>
      <c r="O1337" t="s">
        <v>392</v>
      </c>
    </row>
    <row r="1338" spans="13:15" x14ac:dyDescent="0.25">
      <c r="M1338" t="s">
        <v>2382</v>
      </c>
      <c r="N1338" t="s">
        <v>45</v>
      </c>
      <c r="O1338" t="s">
        <v>2381</v>
      </c>
    </row>
    <row r="1339" spans="13:15" x14ac:dyDescent="0.25">
      <c r="M1339" t="s">
        <v>2383</v>
      </c>
      <c r="N1339" t="s">
        <v>45</v>
      </c>
      <c r="O1339" t="s">
        <v>201</v>
      </c>
    </row>
    <row r="1340" spans="13:15" x14ac:dyDescent="0.25">
      <c r="M1340" t="s">
        <v>2385</v>
      </c>
      <c r="N1340" t="s">
        <v>45</v>
      </c>
      <c r="O1340" t="s">
        <v>2384</v>
      </c>
    </row>
    <row r="1341" spans="13:15" x14ac:dyDescent="0.25">
      <c r="M1341" t="s">
        <v>2387</v>
      </c>
      <c r="N1341" t="s">
        <v>45</v>
      </c>
      <c r="O1341" t="s">
        <v>2386</v>
      </c>
    </row>
    <row r="1342" spans="13:15" x14ac:dyDescent="0.25">
      <c r="M1342" t="s">
        <v>2389</v>
      </c>
      <c r="N1342" t="s">
        <v>45</v>
      </c>
      <c r="O1342" t="s">
        <v>2388</v>
      </c>
    </row>
    <row r="1343" spans="13:15" x14ac:dyDescent="0.25">
      <c r="M1343" t="s">
        <v>2390</v>
      </c>
      <c r="N1343" t="s">
        <v>45</v>
      </c>
      <c r="O1343" t="s">
        <v>203</v>
      </c>
    </row>
    <row r="1344" spans="13:15" x14ac:dyDescent="0.25">
      <c r="M1344" t="s">
        <v>2392</v>
      </c>
      <c r="N1344" t="s">
        <v>45</v>
      </c>
      <c r="O1344" t="s">
        <v>2391</v>
      </c>
    </row>
    <row r="1345" spans="13:15" x14ac:dyDescent="0.25">
      <c r="M1345" t="s">
        <v>2394</v>
      </c>
      <c r="N1345" t="s">
        <v>45</v>
      </c>
      <c r="O1345" t="s">
        <v>2393</v>
      </c>
    </row>
    <row r="1346" spans="13:15" x14ac:dyDescent="0.25">
      <c r="M1346" t="s">
        <v>2396</v>
      </c>
      <c r="N1346" t="s">
        <v>45</v>
      </c>
      <c r="O1346" t="s">
        <v>2395</v>
      </c>
    </row>
    <row r="1347" spans="13:15" x14ac:dyDescent="0.25">
      <c r="M1347" t="s">
        <v>2398</v>
      </c>
      <c r="N1347" t="s">
        <v>45</v>
      </c>
      <c r="O1347" t="s">
        <v>2397</v>
      </c>
    </row>
    <row r="1348" spans="13:15" x14ac:dyDescent="0.25">
      <c r="M1348" t="s">
        <v>2400</v>
      </c>
      <c r="N1348" t="s">
        <v>45</v>
      </c>
      <c r="O1348" t="s">
        <v>2399</v>
      </c>
    </row>
    <row r="1349" spans="13:15" x14ac:dyDescent="0.25">
      <c r="M1349" t="s">
        <v>2401</v>
      </c>
      <c r="N1349" t="s">
        <v>45</v>
      </c>
      <c r="O1349" t="s">
        <v>507</v>
      </c>
    </row>
    <row r="1350" spans="13:15" x14ac:dyDescent="0.25">
      <c r="M1350" t="s">
        <v>2403</v>
      </c>
      <c r="N1350" t="s">
        <v>45</v>
      </c>
      <c r="O1350" t="s">
        <v>2402</v>
      </c>
    </row>
    <row r="1351" spans="13:15" x14ac:dyDescent="0.25">
      <c r="M1351" t="s">
        <v>2405</v>
      </c>
      <c r="N1351" t="s">
        <v>45</v>
      </c>
      <c r="O1351" t="s">
        <v>2404</v>
      </c>
    </row>
    <row r="1352" spans="13:15" x14ac:dyDescent="0.25">
      <c r="M1352" t="s">
        <v>2406</v>
      </c>
      <c r="N1352" t="s">
        <v>45</v>
      </c>
      <c r="O1352" t="s">
        <v>413</v>
      </c>
    </row>
    <row r="1353" spans="13:15" x14ac:dyDescent="0.25">
      <c r="M1353" t="s">
        <v>2407</v>
      </c>
      <c r="N1353" t="s">
        <v>45</v>
      </c>
      <c r="O1353" t="s">
        <v>1567</v>
      </c>
    </row>
    <row r="1354" spans="13:15" x14ac:dyDescent="0.25">
      <c r="M1354" t="s">
        <v>2409</v>
      </c>
      <c r="N1354" t="s">
        <v>45</v>
      </c>
      <c r="O1354" t="s">
        <v>2408</v>
      </c>
    </row>
    <row r="1355" spans="13:15" x14ac:dyDescent="0.25">
      <c r="M1355" t="s">
        <v>2411</v>
      </c>
      <c r="N1355" t="s">
        <v>45</v>
      </c>
      <c r="O1355" t="s">
        <v>2410</v>
      </c>
    </row>
    <row r="1356" spans="13:15" x14ac:dyDescent="0.25">
      <c r="M1356" t="s">
        <v>2412</v>
      </c>
      <c r="N1356" t="s">
        <v>45</v>
      </c>
      <c r="O1356" t="s">
        <v>227</v>
      </c>
    </row>
    <row r="1357" spans="13:15" x14ac:dyDescent="0.25">
      <c r="M1357" t="s">
        <v>2413</v>
      </c>
      <c r="N1357" t="s">
        <v>45</v>
      </c>
      <c r="O1357" t="s">
        <v>802</v>
      </c>
    </row>
    <row r="1358" spans="13:15" x14ac:dyDescent="0.25">
      <c r="M1358" t="s">
        <v>2415</v>
      </c>
      <c r="N1358" t="s">
        <v>45</v>
      </c>
      <c r="O1358" t="s">
        <v>2414</v>
      </c>
    </row>
    <row r="1359" spans="13:15" x14ac:dyDescent="0.25">
      <c r="M1359" t="s">
        <v>2417</v>
      </c>
      <c r="N1359" t="s">
        <v>45</v>
      </c>
      <c r="O1359" t="s">
        <v>2416</v>
      </c>
    </row>
    <row r="1360" spans="13:15" x14ac:dyDescent="0.25">
      <c r="M1360" t="s">
        <v>2419</v>
      </c>
      <c r="N1360" t="s">
        <v>45</v>
      </c>
      <c r="O1360" t="s">
        <v>2418</v>
      </c>
    </row>
    <row r="1361" spans="13:15" x14ac:dyDescent="0.25">
      <c r="M1361" t="s">
        <v>2421</v>
      </c>
      <c r="N1361" t="s">
        <v>45</v>
      </c>
      <c r="O1361" t="s">
        <v>2420</v>
      </c>
    </row>
    <row r="1362" spans="13:15" x14ac:dyDescent="0.25">
      <c r="M1362" t="s">
        <v>2422</v>
      </c>
      <c r="N1362" t="s">
        <v>45</v>
      </c>
      <c r="O1362" t="s">
        <v>1019</v>
      </c>
    </row>
    <row r="1363" spans="13:15" x14ac:dyDescent="0.25">
      <c r="M1363" t="s">
        <v>2424</v>
      </c>
      <c r="N1363" t="s">
        <v>45</v>
      </c>
      <c r="O1363" t="s">
        <v>2423</v>
      </c>
    </row>
    <row r="1364" spans="13:15" x14ac:dyDescent="0.25">
      <c r="M1364" t="s">
        <v>2426</v>
      </c>
      <c r="N1364" t="s">
        <v>45</v>
      </c>
      <c r="O1364" t="s">
        <v>2425</v>
      </c>
    </row>
    <row r="1365" spans="13:15" x14ac:dyDescent="0.25">
      <c r="M1365" t="s">
        <v>2428</v>
      </c>
      <c r="N1365" t="s">
        <v>45</v>
      </c>
      <c r="O1365" t="s">
        <v>2427</v>
      </c>
    </row>
    <row r="1366" spans="13:15" x14ac:dyDescent="0.25">
      <c r="M1366" t="s">
        <v>2430</v>
      </c>
      <c r="N1366" t="s">
        <v>45</v>
      </c>
      <c r="O1366" t="s">
        <v>2429</v>
      </c>
    </row>
    <row r="1367" spans="13:15" x14ac:dyDescent="0.25">
      <c r="M1367" t="s">
        <v>2432</v>
      </c>
      <c r="N1367" t="s">
        <v>45</v>
      </c>
      <c r="O1367" t="s">
        <v>2431</v>
      </c>
    </row>
    <row r="1368" spans="13:15" x14ac:dyDescent="0.25">
      <c r="M1368" t="s">
        <v>2434</v>
      </c>
      <c r="N1368" t="s">
        <v>45</v>
      </c>
      <c r="O1368" t="s">
        <v>2433</v>
      </c>
    </row>
    <row r="1369" spans="13:15" x14ac:dyDescent="0.25">
      <c r="M1369" t="s">
        <v>2436</v>
      </c>
      <c r="N1369" t="s">
        <v>45</v>
      </c>
      <c r="O1369" t="s">
        <v>2435</v>
      </c>
    </row>
    <row r="1370" spans="13:15" x14ac:dyDescent="0.25">
      <c r="M1370" t="s">
        <v>2438</v>
      </c>
      <c r="N1370" t="s">
        <v>45</v>
      </c>
      <c r="O1370" t="s">
        <v>2437</v>
      </c>
    </row>
    <row r="1371" spans="13:15" x14ac:dyDescent="0.25">
      <c r="M1371" t="s">
        <v>2439</v>
      </c>
      <c r="N1371" t="s">
        <v>45</v>
      </c>
      <c r="O1371" t="s">
        <v>439</v>
      </c>
    </row>
    <row r="1372" spans="13:15" x14ac:dyDescent="0.25">
      <c r="M1372" t="s">
        <v>2440</v>
      </c>
      <c r="N1372" t="s">
        <v>45</v>
      </c>
      <c r="O1372" t="s">
        <v>441</v>
      </c>
    </row>
    <row r="1373" spans="13:15" x14ac:dyDescent="0.25">
      <c r="M1373" t="s">
        <v>2442</v>
      </c>
      <c r="N1373" t="s">
        <v>45</v>
      </c>
      <c r="O1373" t="s">
        <v>2441</v>
      </c>
    </row>
    <row r="1374" spans="13:15" x14ac:dyDescent="0.25">
      <c r="M1374" t="s">
        <v>2444</v>
      </c>
      <c r="N1374" t="s">
        <v>45</v>
      </c>
      <c r="O1374" t="s">
        <v>2443</v>
      </c>
    </row>
    <row r="1375" spans="13:15" x14ac:dyDescent="0.25">
      <c r="M1375" t="s">
        <v>2446</v>
      </c>
      <c r="N1375" t="s">
        <v>45</v>
      </c>
      <c r="O1375" t="s">
        <v>2445</v>
      </c>
    </row>
    <row r="1376" spans="13:15" x14ac:dyDescent="0.25">
      <c r="M1376" t="s">
        <v>2448</v>
      </c>
      <c r="N1376" t="s">
        <v>45</v>
      </c>
      <c r="O1376" t="s">
        <v>2447</v>
      </c>
    </row>
    <row r="1377" spans="13:15" x14ac:dyDescent="0.25">
      <c r="M1377" t="s">
        <v>2449</v>
      </c>
      <c r="N1377" t="s">
        <v>45</v>
      </c>
      <c r="O1377" t="s">
        <v>1755</v>
      </c>
    </row>
    <row r="1378" spans="13:15" x14ac:dyDescent="0.25">
      <c r="M1378" t="s">
        <v>2451</v>
      </c>
      <c r="N1378" t="s">
        <v>45</v>
      </c>
      <c r="O1378" t="s">
        <v>2450</v>
      </c>
    </row>
    <row r="1379" spans="13:15" x14ac:dyDescent="0.25">
      <c r="M1379" t="s">
        <v>2453</v>
      </c>
      <c r="N1379" t="s">
        <v>45</v>
      </c>
      <c r="O1379" t="s">
        <v>2452</v>
      </c>
    </row>
    <row r="1380" spans="13:15" x14ac:dyDescent="0.25">
      <c r="M1380" t="s">
        <v>2455</v>
      </c>
      <c r="N1380" t="s">
        <v>45</v>
      </c>
      <c r="O1380" t="s">
        <v>2454</v>
      </c>
    </row>
    <row r="1381" spans="13:15" x14ac:dyDescent="0.25">
      <c r="M1381" t="s">
        <v>2456</v>
      </c>
      <c r="N1381" t="s">
        <v>45</v>
      </c>
      <c r="O1381" t="s">
        <v>452</v>
      </c>
    </row>
    <row r="1382" spans="13:15" x14ac:dyDescent="0.25">
      <c r="M1382" t="s">
        <v>2458</v>
      </c>
      <c r="N1382" t="s">
        <v>45</v>
      </c>
      <c r="O1382" t="s">
        <v>2457</v>
      </c>
    </row>
    <row r="1383" spans="13:15" x14ac:dyDescent="0.25">
      <c r="M1383" t="s">
        <v>2460</v>
      </c>
      <c r="N1383" t="s">
        <v>45</v>
      </c>
      <c r="O1383" t="s">
        <v>2459</v>
      </c>
    </row>
    <row r="1384" spans="13:15" x14ac:dyDescent="0.25">
      <c r="M1384" t="s">
        <v>2462</v>
      </c>
      <c r="N1384" t="s">
        <v>45</v>
      </c>
      <c r="O1384" t="s">
        <v>2461</v>
      </c>
    </row>
    <row r="1385" spans="13:15" x14ac:dyDescent="0.25">
      <c r="M1385" t="s">
        <v>2464</v>
      </c>
      <c r="N1385" t="s">
        <v>45</v>
      </c>
      <c r="O1385" t="s">
        <v>2463</v>
      </c>
    </row>
    <row r="1386" spans="13:15" x14ac:dyDescent="0.25">
      <c r="M1386" t="s">
        <v>2465</v>
      </c>
      <c r="N1386" t="s">
        <v>45</v>
      </c>
      <c r="O1386" t="s">
        <v>1780</v>
      </c>
    </row>
    <row r="1387" spans="13:15" x14ac:dyDescent="0.25">
      <c r="M1387" t="s">
        <v>2467</v>
      </c>
      <c r="N1387" t="s">
        <v>45</v>
      </c>
      <c r="O1387" t="s">
        <v>2466</v>
      </c>
    </row>
    <row r="1388" spans="13:15" x14ac:dyDescent="0.25">
      <c r="M1388" t="s">
        <v>2468</v>
      </c>
      <c r="N1388" t="s">
        <v>45</v>
      </c>
      <c r="O1388" t="s">
        <v>1960</v>
      </c>
    </row>
    <row r="1389" spans="13:15" x14ac:dyDescent="0.25">
      <c r="M1389" t="s">
        <v>2470</v>
      </c>
      <c r="N1389" t="s">
        <v>45</v>
      </c>
      <c r="O1389" t="s">
        <v>2469</v>
      </c>
    </row>
    <row r="1390" spans="13:15" x14ac:dyDescent="0.25">
      <c r="M1390" t="s">
        <v>2472</v>
      </c>
      <c r="N1390" t="s">
        <v>45</v>
      </c>
      <c r="O1390" t="s">
        <v>2471</v>
      </c>
    </row>
    <row r="1391" spans="13:15" x14ac:dyDescent="0.25">
      <c r="M1391" t="s">
        <v>2474</v>
      </c>
      <c r="N1391" t="s">
        <v>45</v>
      </c>
      <c r="O1391" t="s">
        <v>2473</v>
      </c>
    </row>
    <row r="1392" spans="13:15" x14ac:dyDescent="0.25">
      <c r="M1392" t="s">
        <v>2476</v>
      </c>
      <c r="N1392" t="s">
        <v>45</v>
      </c>
      <c r="O1392" t="s">
        <v>2475</v>
      </c>
    </row>
    <row r="1393" spans="13:15" x14ac:dyDescent="0.25">
      <c r="M1393" t="s">
        <v>2477</v>
      </c>
      <c r="N1393" t="s">
        <v>45</v>
      </c>
      <c r="O1393" t="s">
        <v>126</v>
      </c>
    </row>
    <row r="1394" spans="13:15" x14ac:dyDescent="0.25">
      <c r="M1394" t="s">
        <v>2479</v>
      </c>
      <c r="N1394" t="s">
        <v>45</v>
      </c>
      <c r="O1394" t="s">
        <v>2478</v>
      </c>
    </row>
    <row r="1395" spans="13:15" x14ac:dyDescent="0.25">
      <c r="M1395" t="s">
        <v>2481</v>
      </c>
      <c r="N1395" t="s">
        <v>45</v>
      </c>
      <c r="O1395" t="s">
        <v>2480</v>
      </c>
    </row>
    <row r="1396" spans="13:15" x14ac:dyDescent="0.25">
      <c r="M1396" t="s">
        <v>2483</v>
      </c>
      <c r="N1396" t="s">
        <v>45</v>
      </c>
      <c r="O1396" t="s">
        <v>2482</v>
      </c>
    </row>
    <row r="1397" spans="13:15" x14ac:dyDescent="0.25">
      <c r="M1397" t="s">
        <v>2484</v>
      </c>
      <c r="N1397" t="s">
        <v>45</v>
      </c>
      <c r="O1397" t="s">
        <v>1626</v>
      </c>
    </row>
    <row r="1398" spans="13:15" x14ac:dyDescent="0.25">
      <c r="M1398" t="s">
        <v>2486</v>
      </c>
      <c r="N1398" t="s">
        <v>45</v>
      </c>
      <c r="O1398" t="s">
        <v>2485</v>
      </c>
    </row>
    <row r="1399" spans="13:15" x14ac:dyDescent="0.25">
      <c r="M1399" t="s">
        <v>2487</v>
      </c>
      <c r="N1399" t="s">
        <v>46</v>
      </c>
      <c r="O1399" t="s">
        <v>589</v>
      </c>
    </row>
    <row r="1400" spans="13:15" x14ac:dyDescent="0.25">
      <c r="M1400" t="s">
        <v>2489</v>
      </c>
      <c r="N1400" t="s">
        <v>46</v>
      </c>
      <c r="O1400" t="s">
        <v>2488</v>
      </c>
    </row>
    <row r="1401" spans="13:15" x14ac:dyDescent="0.25">
      <c r="M1401" t="s">
        <v>2491</v>
      </c>
      <c r="N1401" t="s">
        <v>46</v>
      </c>
      <c r="O1401" t="s">
        <v>2490</v>
      </c>
    </row>
    <row r="1402" spans="13:15" x14ac:dyDescent="0.25">
      <c r="M1402" t="s">
        <v>2493</v>
      </c>
      <c r="N1402" t="s">
        <v>46</v>
      </c>
      <c r="O1402" t="s">
        <v>2492</v>
      </c>
    </row>
    <row r="1403" spans="13:15" x14ac:dyDescent="0.25">
      <c r="M1403" t="s">
        <v>2494</v>
      </c>
      <c r="N1403" t="s">
        <v>46</v>
      </c>
      <c r="O1403" t="s">
        <v>351</v>
      </c>
    </row>
    <row r="1404" spans="13:15" x14ac:dyDescent="0.25">
      <c r="M1404" t="s">
        <v>2496</v>
      </c>
      <c r="N1404" t="s">
        <v>46</v>
      </c>
      <c r="O1404" t="s">
        <v>2495</v>
      </c>
    </row>
    <row r="1405" spans="13:15" x14ac:dyDescent="0.25">
      <c r="M1405" t="s">
        <v>2497</v>
      </c>
      <c r="N1405" t="s">
        <v>46</v>
      </c>
      <c r="O1405" t="s">
        <v>147</v>
      </c>
    </row>
    <row r="1406" spans="13:15" x14ac:dyDescent="0.25">
      <c r="M1406" t="s">
        <v>2498</v>
      </c>
      <c r="N1406" t="s">
        <v>46</v>
      </c>
      <c r="O1406" t="s">
        <v>358</v>
      </c>
    </row>
    <row r="1407" spans="13:15" x14ac:dyDescent="0.25">
      <c r="M1407" t="s">
        <v>2499</v>
      </c>
      <c r="N1407" t="s">
        <v>46</v>
      </c>
      <c r="O1407" t="s">
        <v>1513</v>
      </c>
    </row>
    <row r="1408" spans="13:15" x14ac:dyDescent="0.25">
      <c r="M1408" t="s">
        <v>2500</v>
      </c>
      <c r="N1408" t="s">
        <v>46</v>
      </c>
      <c r="O1408" t="s">
        <v>155</v>
      </c>
    </row>
    <row r="1409" spans="13:15" x14ac:dyDescent="0.25">
      <c r="M1409" t="s">
        <v>2502</v>
      </c>
      <c r="N1409" t="s">
        <v>46</v>
      </c>
      <c r="O1409" t="s">
        <v>2501</v>
      </c>
    </row>
    <row r="1410" spans="13:15" x14ac:dyDescent="0.25">
      <c r="M1410" t="s">
        <v>2503</v>
      </c>
      <c r="N1410" t="s">
        <v>46</v>
      </c>
      <c r="O1410" t="s">
        <v>157</v>
      </c>
    </row>
    <row r="1411" spans="13:15" x14ac:dyDescent="0.25">
      <c r="M1411" t="s">
        <v>2504</v>
      </c>
      <c r="N1411" t="s">
        <v>46</v>
      </c>
      <c r="O1411" t="s">
        <v>159</v>
      </c>
    </row>
    <row r="1412" spans="13:15" x14ac:dyDescent="0.25">
      <c r="M1412" t="s">
        <v>2506</v>
      </c>
      <c r="N1412" t="s">
        <v>46</v>
      </c>
      <c r="O1412" t="s">
        <v>2505</v>
      </c>
    </row>
    <row r="1413" spans="13:15" x14ac:dyDescent="0.25">
      <c r="M1413" t="s">
        <v>2508</v>
      </c>
      <c r="N1413" t="s">
        <v>46</v>
      </c>
      <c r="O1413" t="s">
        <v>2507</v>
      </c>
    </row>
    <row r="1414" spans="13:15" x14ac:dyDescent="0.25">
      <c r="M1414" t="s">
        <v>2509</v>
      </c>
      <c r="N1414" t="s">
        <v>46</v>
      </c>
      <c r="O1414" t="s">
        <v>171</v>
      </c>
    </row>
    <row r="1415" spans="13:15" x14ac:dyDescent="0.25">
      <c r="M1415" t="s">
        <v>2511</v>
      </c>
      <c r="N1415" t="s">
        <v>46</v>
      </c>
      <c r="O1415" t="s">
        <v>2510</v>
      </c>
    </row>
    <row r="1416" spans="13:15" x14ac:dyDescent="0.25">
      <c r="M1416" t="s">
        <v>2513</v>
      </c>
      <c r="N1416" t="s">
        <v>46</v>
      </c>
      <c r="O1416" t="s">
        <v>2512</v>
      </c>
    </row>
    <row r="1417" spans="13:15" x14ac:dyDescent="0.25">
      <c r="M1417" t="s">
        <v>2514</v>
      </c>
      <c r="N1417" t="s">
        <v>46</v>
      </c>
      <c r="O1417" t="s">
        <v>191</v>
      </c>
    </row>
    <row r="1418" spans="13:15" x14ac:dyDescent="0.25">
      <c r="M1418" t="s">
        <v>2516</v>
      </c>
      <c r="N1418" t="s">
        <v>46</v>
      </c>
      <c r="O1418" t="s">
        <v>2515</v>
      </c>
    </row>
    <row r="1419" spans="13:15" x14ac:dyDescent="0.25">
      <c r="M1419" t="s">
        <v>2517</v>
      </c>
      <c r="N1419" t="s">
        <v>46</v>
      </c>
      <c r="O1419" t="s">
        <v>195</v>
      </c>
    </row>
    <row r="1420" spans="13:15" x14ac:dyDescent="0.25">
      <c r="M1420" t="s">
        <v>2519</v>
      </c>
      <c r="N1420" t="s">
        <v>46</v>
      </c>
      <c r="O1420" t="s">
        <v>2518</v>
      </c>
    </row>
    <row r="1421" spans="13:15" x14ac:dyDescent="0.25">
      <c r="M1421" t="s">
        <v>2520</v>
      </c>
      <c r="N1421" t="s">
        <v>46</v>
      </c>
      <c r="O1421" t="s">
        <v>966</v>
      </c>
    </row>
    <row r="1422" spans="13:15" x14ac:dyDescent="0.25">
      <c r="M1422" t="s">
        <v>2521</v>
      </c>
      <c r="N1422" t="s">
        <v>46</v>
      </c>
      <c r="O1422" t="s">
        <v>1393</v>
      </c>
    </row>
    <row r="1423" spans="13:15" x14ac:dyDescent="0.25">
      <c r="M1423" t="s">
        <v>2523</v>
      </c>
      <c r="N1423" t="s">
        <v>46</v>
      </c>
      <c r="O1423" t="s">
        <v>2522</v>
      </c>
    </row>
    <row r="1424" spans="13:15" x14ac:dyDescent="0.25">
      <c r="M1424" t="s">
        <v>2524</v>
      </c>
      <c r="N1424" t="s">
        <v>46</v>
      </c>
      <c r="O1424" t="s">
        <v>783</v>
      </c>
    </row>
    <row r="1425" spans="13:15" x14ac:dyDescent="0.25">
      <c r="M1425" t="s">
        <v>2526</v>
      </c>
      <c r="N1425" t="s">
        <v>46</v>
      </c>
      <c r="O1425" t="s">
        <v>2525</v>
      </c>
    </row>
    <row r="1426" spans="13:15" x14ac:dyDescent="0.25">
      <c r="M1426" t="s">
        <v>2528</v>
      </c>
      <c r="N1426" t="s">
        <v>46</v>
      </c>
      <c r="O1426" t="s">
        <v>2527</v>
      </c>
    </row>
    <row r="1427" spans="13:15" x14ac:dyDescent="0.25">
      <c r="M1427" t="s">
        <v>2530</v>
      </c>
      <c r="N1427" t="s">
        <v>46</v>
      </c>
      <c r="O1427" t="s">
        <v>2529</v>
      </c>
    </row>
    <row r="1428" spans="13:15" x14ac:dyDescent="0.25">
      <c r="M1428" t="s">
        <v>2531</v>
      </c>
      <c r="N1428" t="s">
        <v>46</v>
      </c>
      <c r="O1428" t="s">
        <v>203</v>
      </c>
    </row>
    <row r="1429" spans="13:15" x14ac:dyDescent="0.25">
      <c r="M1429" t="s">
        <v>2532</v>
      </c>
      <c r="N1429" t="s">
        <v>46</v>
      </c>
      <c r="O1429" t="s">
        <v>981</v>
      </c>
    </row>
    <row r="1430" spans="13:15" x14ac:dyDescent="0.25">
      <c r="M1430" t="s">
        <v>2533</v>
      </c>
      <c r="N1430" t="s">
        <v>46</v>
      </c>
      <c r="O1430" t="s">
        <v>205</v>
      </c>
    </row>
    <row r="1431" spans="13:15" x14ac:dyDescent="0.25">
      <c r="M1431" t="s">
        <v>2535</v>
      </c>
      <c r="N1431" t="s">
        <v>46</v>
      </c>
      <c r="O1431" t="s">
        <v>2534</v>
      </c>
    </row>
    <row r="1432" spans="13:15" x14ac:dyDescent="0.25">
      <c r="M1432" t="s">
        <v>2536</v>
      </c>
      <c r="N1432" t="s">
        <v>46</v>
      </c>
      <c r="O1432" t="s">
        <v>989</v>
      </c>
    </row>
    <row r="1433" spans="13:15" x14ac:dyDescent="0.25">
      <c r="M1433" t="s">
        <v>2538</v>
      </c>
      <c r="N1433" t="s">
        <v>46</v>
      </c>
      <c r="O1433" t="s">
        <v>2537</v>
      </c>
    </row>
    <row r="1434" spans="13:15" x14ac:dyDescent="0.25">
      <c r="M1434" t="s">
        <v>2539</v>
      </c>
      <c r="N1434" t="s">
        <v>46</v>
      </c>
      <c r="O1434" t="s">
        <v>409</v>
      </c>
    </row>
    <row r="1435" spans="13:15" x14ac:dyDescent="0.25">
      <c r="M1435" t="s">
        <v>2540</v>
      </c>
      <c r="N1435" t="s">
        <v>46</v>
      </c>
      <c r="O1435" t="s">
        <v>207</v>
      </c>
    </row>
    <row r="1436" spans="13:15" x14ac:dyDescent="0.25">
      <c r="M1436" t="s">
        <v>2541</v>
      </c>
      <c r="N1436" t="s">
        <v>46</v>
      </c>
      <c r="O1436" t="s">
        <v>209</v>
      </c>
    </row>
    <row r="1437" spans="13:15" x14ac:dyDescent="0.25">
      <c r="M1437" t="s">
        <v>2542</v>
      </c>
      <c r="N1437" t="s">
        <v>46</v>
      </c>
      <c r="O1437" t="s">
        <v>211</v>
      </c>
    </row>
    <row r="1438" spans="13:15" x14ac:dyDescent="0.25">
      <c r="M1438" t="s">
        <v>2544</v>
      </c>
      <c r="N1438" t="s">
        <v>46</v>
      </c>
      <c r="O1438" t="s">
        <v>2543</v>
      </c>
    </row>
    <row r="1439" spans="13:15" x14ac:dyDescent="0.25">
      <c r="M1439" t="s">
        <v>2545</v>
      </c>
      <c r="N1439" t="s">
        <v>46</v>
      </c>
      <c r="O1439" t="s">
        <v>213</v>
      </c>
    </row>
    <row r="1440" spans="13:15" x14ac:dyDescent="0.25">
      <c r="M1440" t="s">
        <v>2547</v>
      </c>
      <c r="N1440" t="s">
        <v>46</v>
      </c>
      <c r="O1440" t="s">
        <v>2546</v>
      </c>
    </row>
    <row r="1441" spans="13:15" x14ac:dyDescent="0.25">
      <c r="M1441" t="s">
        <v>2548</v>
      </c>
      <c r="N1441" t="s">
        <v>46</v>
      </c>
      <c r="O1441" t="s">
        <v>413</v>
      </c>
    </row>
    <row r="1442" spans="13:15" x14ac:dyDescent="0.25">
      <c r="M1442" t="s">
        <v>2549</v>
      </c>
      <c r="N1442" t="s">
        <v>46</v>
      </c>
      <c r="O1442" t="s">
        <v>217</v>
      </c>
    </row>
    <row r="1443" spans="13:15" x14ac:dyDescent="0.25">
      <c r="M1443" t="s">
        <v>2550</v>
      </c>
      <c r="N1443" t="s">
        <v>46</v>
      </c>
      <c r="O1443" t="s">
        <v>221</v>
      </c>
    </row>
    <row r="1444" spans="13:15" x14ac:dyDescent="0.25">
      <c r="M1444" t="s">
        <v>2551</v>
      </c>
      <c r="N1444" t="s">
        <v>46</v>
      </c>
      <c r="O1444" t="s">
        <v>225</v>
      </c>
    </row>
    <row r="1445" spans="13:15" x14ac:dyDescent="0.25">
      <c r="M1445" t="s">
        <v>2552</v>
      </c>
      <c r="N1445" t="s">
        <v>46</v>
      </c>
      <c r="O1445" t="s">
        <v>227</v>
      </c>
    </row>
    <row r="1446" spans="13:15" x14ac:dyDescent="0.25">
      <c r="M1446" t="s">
        <v>2553</v>
      </c>
      <c r="N1446" t="s">
        <v>46</v>
      </c>
      <c r="O1446" t="s">
        <v>231</v>
      </c>
    </row>
    <row r="1447" spans="13:15" x14ac:dyDescent="0.25">
      <c r="M1447" t="s">
        <v>2554</v>
      </c>
      <c r="N1447" t="s">
        <v>46</v>
      </c>
      <c r="O1447" t="s">
        <v>233</v>
      </c>
    </row>
    <row r="1448" spans="13:15" x14ac:dyDescent="0.25">
      <c r="M1448" t="s">
        <v>2556</v>
      </c>
      <c r="N1448" t="s">
        <v>46</v>
      </c>
      <c r="O1448" t="s">
        <v>2555</v>
      </c>
    </row>
    <row r="1449" spans="13:15" x14ac:dyDescent="0.25">
      <c r="M1449" t="s">
        <v>2557</v>
      </c>
      <c r="N1449" t="s">
        <v>46</v>
      </c>
      <c r="O1449" t="s">
        <v>429</v>
      </c>
    </row>
    <row r="1450" spans="13:15" x14ac:dyDescent="0.25">
      <c r="M1450" t="s">
        <v>2559</v>
      </c>
      <c r="N1450" t="s">
        <v>46</v>
      </c>
      <c r="O1450" t="s">
        <v>2558</v>
      </c>
    </row>
    <row r="1451" spans="13:15" x14ac:dyDescent="0.25">
      <c r="M1451" t="s">
        <v>2561</v>
      </c>
      <c r="N1451" t="s">
        <v>46</v>
      </c>
      <c r="O1451" t="s">
        <v>2560</v>
      </c>
    </row>
    <row r="1452" spans="13:15" x14ac:dyDescent="0.25">
      <c r="M1452" t="s">
        <v>2563</v>
      </c>
      <c r="N1452" t="s">
        <v>46</v>
      </c>
      <c r="O1452" t="s">
        <v>2562</v>
      </c>
    </row>
    <row r="1453" spans="13:15" x14ac:dyDescent="0.25">
      <c r="M1453" t="s">
        <v>2565</v>
      </c>
      <c r="N1453" t="s">
        <v>46</v>
      </c>
      <c r="O1453" t="s">
        <v>2564</v>
      </c>
    </row>
    <row r="1454" spans="13:15" x14ac:dyDescent="0.25">
      <c r="M1454" t="s">
        <v>2566</v>
      </c>
      <c r="N1454" t="s">
        <v>46</v>
      </c>
      <c r="O1454" t="s">
        <v>237</v>
      </c>
    </row>
    <row r="1455" spans="13:15" x14ac:dyDescent="0.25">
      <c r="M1455" t="s">
        <v>2567</v>
      </c>
      <c r="N1455" t="s">
        <v>46</v>
      </c>
      <c r="O1455" t="s">
        <v>241</v>
      </c>
    </row>
    <row r="1456" spans="13:15" x14ac:dyDescent="0.25">
      <c r="M1456" t="s">
        <v>2569</v>
      </c>
      <c r="N1456" t="s">
        <v>46</v>
      </c>
      <c r="O1456" t="s">
        <v>2568</v>
      </c>
    </row>
    <row r="1457" spans="13:15" x14ac:dyDescent="0.25">
      <c r="M1457" t="s">
        <v>2571</v>
      </c>
      <c r="N1457" t="s">
        <v>46</v>
      </c>
      <c r="O1457" t="s">
        <v>2570</v>
      </c>
    </row>
    <row r="1458" spans="13:15" x14ac:dyDescent="0.25">
      <c r="M1458" t="s">
        <v>2572</v>
      </c>
      <c r="N1458" t="s">
        <v>46</v>
      </c>
      <c r="O1458" t="s">
        <v>1039</v>
      </c>
    </row>
    <row r="1459" spans="13:15" x14ac:dyDescent="0.25">
      <c r="M1459" t="s">
        <v>2574</v>
      </c>
      <c r="N1459" t="s">
        <v>46</v>
      </c>
      <c r="O1459" t="s">
        <v>2573</v>
      </c>
    </row>
    <row r="1460" spans="13:15" x14ac:dyDescent="0.25">
      <c r="M1460" t="s">
        <v>2575</v>
      </c>
      <c r="N1460" t="s">
        <v>46</v>
      </c>
      <c r="O1460" t="s">
        <v>452</v>
      </c>
    </row>
    <row r="1461" spans="13:15" x14ac:dyDescent="0.25">
      <c r="M1461" t="s">
        <v>2577</v>
      </c>
      <c r="N1461" t="s">
        <v>46</v>
      </c>
      <c r="O1461" t="s">
        <v>2576</v>
      </c>
    </row>
    <row r="1462" spans="13:15" x14ac:dyDescent="0.25">
      <c r="M1462" t="s">
        <v>2578</v>
      </c>
      <c r="N1462" t="s">
        <v>46</v>
      </c>
      <c r="O1462" t="s">
        <v>1956</v>
      </c>
    </row>
    <row r="1463" spans="13:15" x14ac:dyDescent="0.25">
      <c r="M1463" t="s">
        <v>2579</v>
      </c>
      <c r="N1463" t="s">
        <v>46</v>
      </c>
      <c r="O1463" t="s">
        <v>1774</v>
      </c>
    </row>
    <row r="1464" spans="13:15" x14ac:dyDescent="0.25">
      <c r="M1464" t="s">
        <v>2580</v>
      </c>
      <c r="N1464" t="s">
        <v>46</v>
      </c>
      <c r="O1464" t="s">
        <v>462</v>
      </c>
    </row>
    <row r="1465" spans="13:15" x14ac:dyDescent="0.25">
      <c r="M1465" t="s">
        <v>2582</v>
      </c>
      <c r="N1465" t="s">
        <v>46</v>
      </c>
      <c r="O1465" t="s">
        <v>2581</v>
      </c>
    </row>
    <row r="1466" spans="13:15" x14ac:dyDescent="0.25">
      <c r="M1466" t="s">
        <v>2584</v>
      </c>
      <c r="N1466" t="s">
        <v>46</v>
      </c>
      <c r="O1466" t="s">
        <v>2583</v>
      </c>
    </row>
    <row r="1467" spans="13:15" x14ac:dyDescent="0.25">
      <c r="M1467" t="s">
        <v>2586</v>
      </c>
      <c r="N1467" t="s">
        <v>46</v>
      </c>
      <c r="O1467" t="s">
        <v>2585</v>
      </c>
    </row>
    <row r="1468" spans="13:15" x14ac:dyDescent="0.25">
      <c r="M1468" t="s">
        <v>2588</v>
      </c>
      <c r="N1468" t="s">
        <v>46</v>
      </c>
      <c r="O1468" t="s">
        <v>2587</v>
      </c>
    </row>
    <row r="1469" spans="13:15" x14ac:dyDescent="0.25">
      <c r="M1469" t="s">
        <v>2590</v>
      </c>
      <c r="N1469" t="s">
        <v>46</v>
      </c>
      <c r="O1469" t="s">
        <v>2589</v>
      </c>
    </row>
    <row r="1470" spans="13:15" x14ac:dyDescent="0.25">
      <c r="M1470" t="s">
        <v>2592</v>
      </c>
      <c r="N1470" t="s">
        <v>46</v>
      </c>
      <c r="O1470" t="s">
        <v>2591</v>
      </c>
    </row>
    <row r="1471" spans="13:15" x14ac:dyDescent="0.25">
      <c r="M1471" t="s">
        <v>2593</v>
      </c>
      <c r="N1471" t="s">
        <v>46</v>
      </c>
      <c r="O1471" t="s">
        <v>464</v>
      </c>
    </row>
    <row r="1472" spans="13:15" x14ac:dyDescent="0.25">
      <c r="M1472" t="s">
        <v>2595</v>
      </c>
      <c r="N1472" t="s">
        <v>46</v>
      </c>
      <c r="O1472" t="s">
        <v>2594</v>
      </c>
    </row>
    <row r="1473" spans="13:15" x14ac:dyDescent="0.25">
      <c r="M1473" t="s">
        <v>2596</v>
      </c>
      <c r="N1473" t="s">
        <v>46</v>
      </c>
      <c r="O1473" t="s">
        <v>1094</v>
      </c>
    </row>
    <row r="1474" spans="13:15" x14ac:dyDescent="0.25">
      <c r="M1474" t="s">
        <v>2597</v>
      </c>
      <c r="N1474" t="s">
        <v>46</v>
      </c>
      <c r="O1474" t="s">
        <v>126</v>
      </c>
    </row>
    <row r="1475" spans="13:15" x14ac:dyDescent="0.25">
      <c r="M1475" t="s">
        <v>2598</v>
      </c>
      <c r="N1475" t="s">
        <v>46</v>
      </c>
      <c r="O1475" t="s">
        <v>1097</v>
      </c>
    </row>
    <row r="1476" spans="13:15" x14ac:dyDescent="0.25">
      <c r="M1476" t="s">
        <v>2599</v>
      </c>
      <c r="N1476" t="s">
        <v>46</v>
      </c>
      <c r="O1476" t="s">
        <v>1099</v>
      </c>
    </row>
    <row r="1477" spans="13:15" x14ac:dyDescent="0.25">
      <c r="M1477" t="s">
        <v>2600</v>
      </c>
      <c r="N1477" t="s">
        <v>46</v>
      </c>
      <c r="O1477" t="s">
        <v>1109</v>
      </c>
    </row>
    <row r="1478" spans="13:15" x14ac:dyDescent="0.25">
      <c r="M1478" t="s">
        <v>2601</v>
      </c>
      <c r="N1478" t="s">
        <v>46</v>
      </c>
      <c r="O1478" t="s">
        <v>264</v>
      </c>
    </row>
    <row r="1479" spans="13:15" x14ac:dyDescent="0.25">
      <c r="M1479" t="s">
        <v>2603</v>
      </c>
      <c r="N1479" t="s">
        <v>46</v>
      </c>
      <c r="O1479" t="s">
        <v>2602</v>
      </c>
    </row>
    <row r="1480" spans="13:15" x14ac:dyDescent="0.25">
      <c r="M1480" t="s">
        <v>2605</v>
      </c>
      <c r="N1480" t="s">
        <v>46</v>
      </c>
      <c r="O1480" t="s">
        <v>2604</v>
      </c>
    </row>
    <row r="1481" spans="13:15" x14ac:dyDescent="0.25">
      <c r="M1481" t="s">
        <v>2606</v>
      </c>
      <c r="N1481" t="s">
        <v>47</v>
      </c>
      <c r="O1481" t="s">
        <v>1485</v>
      </c>
    </row>
    <row r="1482" spans="13:15" x14ac:dyDescent="0.25">
      <c r="M1482" t="s">
        <v>2608</v>
      </c>
      <c r="N1482" t="s">
        <v>47</v>
      </c>
      <c r="O1482" t="s">
        <v>2607</v>
      </c>
    </row>
    <row r="1483" spans="13:15" x14ac:dyDescent="0.25">
      <c r="M1483" t="s">
        <v>2609</v>
      </c>
      <c r="N1483" t="s">
        <v>47</v>
      </c>
      <c r="O1483" t="s">
        <v>1631</v>
      </c>
    </row>
    <row r="1484" spans="13:15" x14ac:dyDescent="0.25">
      <c r="M1484" t="s">
        <v>2611</v>
      </c>
      <c r="N1484" t="s">
        <v>47</v>
      </c>
      <c r="O1484" t="s">
        <v>2610</v>
      </c>
    </row>
    <row r="1485" spans="13:15" x14ac:dyDescent="0.25">
      <c r="M1485" t="s">
        <v>2612</v>
      </c>
      <c r="N1485" t="s">
        <v>47</v>
      </c>
      <c r="O1485" t="s">
        <v>2208</v>
      </c>
    </row>
    <row r="1486" spans="13:15" x14ac:dyDescent="0.25">
      <c r="M1486" t="s">
        <v>2613</v>
      </c>
      <c r="N1486" t="s">
        <v>47</v>
      </c>
      <c r="O1486" t="s">
        <v>1635</v>
      </c>
    </row>
    <row r="1487" spans="13:15" x14ac:dyDescent="0.25">
      <c r="M1487" t="s">
        <v>2615</v>
      </c>
      <c r="N1487" t="s">
        <v>47</v>
      </c>
      <c r="O1487" t="s">
        <v>2614</v>
      </c>
    </row>
    <row r="1488" spans="13:15" x14ac:dyDescent="0.25">
      <c r="M1488" t="s">
        <v>2616</v>
      </c>
      <c r="N1488" t="s">
        <v>47</v>
      </c>
      <c r="O1488" t="s">
        <v>351</v>
      </c>
    </row>
    <row r="1489" spans="13:15" x14ac:dyDescent="0.25">
      <c r="M1489" t="s">
        <v>2618</v>
      </c>
      <c r="N1489" t="s">
        <v>47</v>
      </c>
      <c r="O1489" t="s">
        <v>2617</v>
      </c>
    </row>
    <row r="1490" spans="13:15" x14ac:dyDescent="0.25">
      <c r="M1490" t="s">
        <v>2619</v>
      </c>
      <c r="N1490" t="s">
        <v>47</v>
      </c>
      <c r="O1490" t="s">
        <v>353</v>
      </c>
    </row>
    <row r="1491" spans="13:15" x14ac:dyDescent="0.25">
      <c r="M1491" t="s">
        <v>2620</v>
      </c>
      <c r="N1491" t="s">
        <v>47</v>
      </c>
      <c r="O1491" t="s">
        <v>1500</v>
      </c>
    </row>
    <row r="1492" spans="13:15" x14ac:dyDescent="0.25">
      <c r="M1492" t="s">
        <v>2621</v>
      </c>
      <c r="N1492" t="s">
        <v>47</v>
      </c>
      <c r="O1492" t="s">
        <v>145</v>
      </c>
    </row>
    <row r="1493" spans="13:15" x14ac:dyDescent="0.25">
      <c r="M1493" t="s">
        <v>2622</v>
      </c>
      <c r="N1493" t="s">
        <v>47</v>
      </c>
      <c r="O1493" t="s">
        <v>1826</v>
      </c>
    </row>
    <row r="1494" spans="13:15" x14ac:dyDescent="0.25">
      <c r="M1494" t="s">
        <v>2624</v>
      </c>
      <c r="N1494" t="s">
        <v>47</v>
      </c>
      <c r="O1494" t="s">
        <v>2623</v>
      </c>
    </row>
    <row r="1495" spans="13:15" x14ac:dyDescent="0.25">
      <c r="M1495" t="s">
        <v>2625</v>
      </c>
      <c r="N1495" t="s">
        <v>47</v>
      </c>
      <c r="O1495" t="s">
        <v>880</v>
      </c>
    </row>
    <row r="1496" spans="13:15" x14ac:dyDescent="0.25">
      <c r="M1496" t="s">
        <v>2627</v>
      </c>
      <c r="N1496" t="s">
        <v>47</v>
      </c>
      <c r="O1496" t="s">
        <v>2626</v>
      </c>
    </row>
    <row r="1497" spans="13:15" x14ac:dyDescent="0.25">
      <c r="M1497" t="s">
        <v>2628</v>
      </c>
      <c r="N1497" t="s">
        <v>47</v>
      </c>
      <c r="O1497" t="s">
        <v>358</v>
      </c>
    </row>
    <row r="1498" spans="13:15" x14ac:dyDescent="0.25">
      <c r="M1498" t="s">
        <v>2629</v>
      </c>
      <c r="N1498" t="s">
        <v>47</v>
      </c>
      <c r="O1498" t="s">
        <v>1835</v>
      </c>
    </row>
    <row r="1499" spans="13:15" x14ac:dyDescent="0.25">
      <c r="M1499" t="s">
        <v>2630</v>
      </c>
      <c r="N1499" t="s">
        <v>47</v>
      </c>
      <c r="O1499" t="s">
        <v>1210</v>
      </c>
    </row>
    <row r="1500" spans="13:15" x14ac:dyDescent="0.25">
      <c r="M1500" t="s">
        <v>2631</v>
      </c>
      <c r="N1500" t="s">
        <v>47</v>
      </c>
      <c r="O1500" t="s">
        <v>1508</v>
      </c>
    </row>
    <row r="1501" spans="13:15" x14ac:dyDescent="0.25">
      <c r="M1501" t="s">
        <v>2633</v>
      </c>
      <c r="N1501" t="s">
        <v>47</v>
      </c>
      <c r="O1501" t="s">
        <v>2632</v>
      </c>
    </row>
    <row r="1502" spans="13:15" x14ac:dyDescent="0.25">
      <c r="M1502" t="s">
        <v>2634</v>
      </c>
      <c r="N1502" t="s">
        <v>47</v>
      </c>
      <c r="O1502" t="s">
        <v>1214</v>
      </c>
    </row>
    <row r="1503" spans="13:15" x14ac:dyDescent="0.25">
      <c r="M1503" t="s">
        <v>2635</v>
      </c>
      <c r="N1503" t="s">
        <v>47</v>
      </c>
      <c r="O1503" t="s">
        <v>362</v>
      </c>
    </row>
    <row r="1504" spans="13:15" x14ac:dyDescent="0.25">
      <c r="M1504" t="s">
        <v>2636</v>
      </c>
      <c r="N1504" t="s">
        <v>47</v>
      </c>
      <c r="O1504" t="s">
        <v>159</v>
      </c>
    </row>
    <row r="1505" spans="13:15" x14ac:dyDescent="0.25">
      <c r="M1505" t="s">
        <v>2637</v>
      </c>
      <c r="N1505" t="s">
        <v>47</v>
      </c>
      <c r="O1505" t="s">
        <v>1218</v>
      </c>
    </row>
    <row r="1506" spans="13:15" x14ac:dyDescent="0.25">
      <c r="M1506" t="s">
        <v>2639</v>
      </c>
      <c r="N1506" t="s">
        <v>47</v>
      </c>
      <c r="O1506" t="s">
        <v>2638</v>
      </c>
    </row>
    <row r="1507" spans="13:15" x14ac:dyDescent="0.25">
      <c r="M1507" t="s">
        <v>2641</v>
      </c>
      <c r="N1507" t="s">
        <v>47</v>
      </c>
      <c r="O1507" t="s">
        <v>2640</v>
      </c>
    </row>
    <row r="1508" spans="13:15" x14ac:dyDescent="0.25">
      <c r="M1508" t="s">
        <v>2642</v>
      </c>
      <c r="N1508" t="s">
        <v>47</v>
      </c>
      <c r="O1508" t="s">
        <v>374</v>
      </c>
    </row>
    <row r="1509" spans="13:15" x14ac:dyDescent="0.25">
      <c r="M1509" t="s">
        <v>2643</v>
      </c>
      <c r="N1509" t="s">
        <v>47</v>
      </c>
      <c r="O1509" t="s">
        <v>751</v>
      </c>
    </row>
    <row r="1510" spans="13:15" x14ac:dyDescent="0.25">
      <c r="M1510" t="s">
        <v>2644</v>
      </c>
      <c r="N1510" t="s">
        <v>47</v>
      </c>
      <c r="O1510" t="s">
        <v>179</v>
      </c>
    </row>
    <row r="1511" spans="13:15" x14ac:dyDescent="0.25">
      <c r="M1511" t="s">
        <v>2645</v>
      </c>
      <c r="N1511" t="s">
        <v>47</v>
      </c>
      <c r="O1511" t="s">
        <v>1370</v>
      </c>
    </row>
    <row r="1512" spans="13:15" x14ac:dyDescent="0.25">
      <c r="M1512" t="s">
        <v>2646</v>
      </c>
      <c r="N1512" t="s">
        <v>47</v>
      </c>
      <c r="O1512" t="s">
        <v>181</v>
      </c>
    </row>
    <row r="1513" spans="13:15" x14ac:dyDescent="0.25">
      <c r="M1513" t="s">
        <v>2648</v>
      </c>
      <c r="N1513" t="s">
        <v>47</v>
      </c>
      <c r="O1513" t="s">
        <v>2647</v>
      </c>
    </row>
    <row r="1514" spans="13:15" x14ac:dyDescent="0.25">
      <c r="M1514" t="s">
        <v>2649</v>
      </c>
      <c r="N1514" t="s">
        <v>47</v>
      </c>
      <c r="O1514" t="s">
        <v>623</v>
      </c>
    </row>
    <row r="1515" spans="13:15" x14ac:dyDescent="0.25">
      <c r="M1515" t="s">
        <v>2651</v>
      </c>
      <c r="N1515" t="s">
        <v>47</v>
      </c>
      <c r="O1515" t="s">
        <v>2650</v>
      </c>
    </row>
    <row r="1516" spans="13:15" x14ac:dyDescent="0.25">
      <c r="M1516" t="s">
        <v>2652</v>
      </c>
      <c r="N1516" t="s">
        <v>47</v>
      </c>
      <c r="O1516" t="s">
        <v>191</v>
      </c>
    </row>
    <row r="1517" spans="13:15" x14ac:dyDescent="0.25">
      <c r="M1517" t="s">
        <v>2654</v>
      </c>
      <c r="N1517" t="s">
        <v>47</v>
      </c>
      <c r="O1517" t="s">
        <v>2653</v>
      </c>
    </row>
    <row r="1518" spans="13:15" x14ac:dyDescent="0.25">
      <c r="M1518" t="s">
        <v>2656</v>
      </c>
      <c r="N1518" t="s">
        <v>47</v>
      </c>
      <c r="O1518" t="s">
        <v>2655</v>
      </c>
    </row>
    <row r="1519" spans="13:15" x14ac:dyDescent="0.25">
      <c r="M1519" t="s">
        <v>2657</v>
      </c>
      <c r="N1519" t="s">
        <v>47</v>
      </c>
      <c r="O1519" t="s">
        <v>195</v>
      </c>
    </row>
    <row r="1520" spans="13:15" x14ac:dyDescent="0.25">
      <c r="M1520" t="s">
        <v>2658</v>
      </c>
      <c r="N1520" t="s">
        <v>47</v>
      </c>
      <c r="O1520" t="s">
        <v>1245</v>
      </c>
    </row>
    <row r="1521" spans="13:15" x14ac:dyDescent="0.25">
      <c r="M1521" t="s">
        <v>2659</v>
      </c>
      <c r="N1521" t="s">
        <v>47</v>
      </c>
      <c r="O1521" t="s">
        <v>1393</v>
      </c>
    </row>
    <row r="1522" spans="13:15" x14ac:dyDescent="0.25">
      <c r="M1522" t="s">
        <v>2660</v>
      </c>
      <c r="N1522" t="s">
        <v>47</v>
      </c>
      <c r="O1522" t="s">
        <v>199</v>
      </c>
    </row>
    <row r="1523" spans="13:15" x14ac:dyDescent="0.25">
      <c r="M1523" t="s">
        <v>2662</v>
      </c>
      <c r="N1523" t="s">
        <v>47</v>
      </c>
      <c r="O1523" t="s">
        <v>2661</v>
      </c>
    </row>
    <row r="1524" spans="13:15" x14ac:dyDescent="0.25">
      <c r="M1524" t="s">
        <v>2664</v>
      </c>
      <c r="N1524" t="s">
        <v>47</v>
      </c>
      <c r="O1524" t="s">
        <v>2663</v>
      </c>
    </row>
    <row r="1525" spans="13:15" x14ac:dyDescent="0.25">
      <c r="M1525" t="s">
        <v>2665</v>
      </c>
      <c r="N1525" t="s">
        <v>47</v>
      </c>
      <c r="O1525" t="s">
        <v>399</v>
      </c>
    </row>
    <row r="1526" spans="13:15" x14ac:dyDescent="0.25">
      <c r="M1526" t="s">
        <v>2667</v>
      </c>
      <c r="N1526" t="s">
        <v>47</v>
      </c>
      <c r="O1526" t="s">
        <v>2666</v>
      </c>
    </row>
    <row r="1527" spans="13:15" x14ac:dyDescent="0.25">
      <c r="M1527" t="s">
        <v>2668</v>
      </c>
      <c r="N1527" t="s">
        <v>47</v>
      </c>
      <c r="O1527" t="s">
        <v>2255</v>
      </c>
    </row>
    <row r="1528" spans="13:15" x14ac:dyDescent="0.25">
      <c r="M1528" t="s">
        <v>2669</v>
      </c>
      <c r="N1528" t="s">
        <v>47</v>
      </c>
      <c r="O1528" t="s">
        <v>203</v>
      </c>
    </row>
    <row r="1529" spans="13:15" x14ac:dyDescent="0.25">
      <c r="M1529" t="s">
        <v>2670</v>
      </c>
      <c r="N1529" t="s">
        <v>47</v>
      </c>
      <c r="O1529" t="s">
        <v>981</v>
      </c>
    </row>
    <row r="1530" spans="13:15" x14ac:dyDescent="0.25">
      <c r="M1530" t="s">
        <v>2671</v>
      </c>
      <c r="N1530" t="s">
        <v>47</v>
      </c>
      <c r="O1530" t="s">
        <v>205</v>
      </c>
    </row>
    <row r="1531" spans="13:15" x14ac:dyDescent="0.25">
      <c r="M1531" t="s">
        <v>2672</v>
      </c>
      <c r="N1531" t="s">
        <v>47</v>
      </c>
      <c r="O1531" t="s">
        <v>407</v>
      </c>
    </row>
    <row r="1532" spans="13:15" x14ac:dyDescent="0.25">
      <c r="M1532" t="s">
        <v>2673</v>
      </c>
      <c r="N1532" t="s">
        <v>47</v>
      </c>
      <c r="O1532" t="s">
        <v>1270</v>
      </c>
    </row>
    <row r="1533" spans="13:15" x14ac:dyDescent="0.25">
      <c r="M1533" t="s">
        <v>2675</v>
      </c>
      <c r="N1533" t="s">
        <v>47</v>
      </c>
      <c r="O1533" t="s">
        <v>2674</v>
      </c>
    </row>
    <row r="1534" spans="13:15" x14ac:dyDescent="0.25">
      <c r="M1534" t="s">
        <v>2676</v>
      </c>
      <c r="N1534" t="s">
        <v>47</v>
      </c>
      <c r="O1534" t="s">
        <v>409</v>
      </c>
    </row>
    <row r="1535" spans="13:15" x14ac:dyDescent="0.25">
      <c r="M1535" t="s">
        <v>2677</v>
      </c>
      <c r="N1535" t="s">
        <v>47</v>
      </c>
      <c r="O1535" t="s">
        <v>211</v>
      </c>
    </row>
    <row r="1536" spans="13:15" x14ac:dyDescent="0.25">
      <c r="M1536" t="s">
        <v>2678</v>
      </c>
      <c r="N1536" t="s">
        <v>47</v>
      </c>
      <c r="O1536" t="s">
        <v>1173</v>
      </c>
    </row>
    <row r="1537" spans="13:15" x14ac:dyDescent="0.25">
      <c r="M1537" t="s">
        <v>2679</v>
      </c>
      <c r="N1537" t="s">
        <v>47</v>
      </c>
      <c r="O1537" t="s">
        <v>413</v>
      </c>
    </row>
    <row r="1538" spans="13:15" x14ac:dyDescent="0.25">
      <c r="M1538" t="s">
        <v>2680</v>
      </c>
      <c r="N1538" t="s">
        <v>47</v>
      </c>
      <c r="O1538" t="s">
        <v>1561</v>
      </c>
    </row>
    <row r="1539" spans="13:15" x14ac:dyDescent="0.25">
      <c r="M1539" t="s">
        <v>2681</v>
      </c>
      <c r="N1539" t="s">
        <v>47</v>
      </c>
      <c r="O1539" t="s">
        <v>1277</v>
      </c>
    </row>
    <row r="1540" spans="13:15" x14ac:dyDescent="0.25">
      <c r="M1540" t="s">
        <v>2683</v>
      </c>
      <c r="N1540" t="s">
        <v>47</v>
      </c>
      <c r="O1540" t="s">
        <v>2682</v>
      </c>
    </row>
    <row r="1541" spans="13:15" x14ac:dyDescent="0.25">
      <c r="M1541" t="s">
        <v>2684</v>
      </c>
      <c r="N1541" t="s">
        <v>47</v>
      </c>
      <c r="O1541" t="s">
        <v>219</v>
      </c>
    </row>
    <row r="1542" spans="13:15" x14ac:dyDescent="0.25">
      <c r="M1542" t="s">
        <v>2685</v>
      </c>
      <c r="N1542" t="s">
        <v>47</v>
      </c>
      <c r="O1542" t="s">
        <v>221</v>
      </c>
    </row>
    <row r="1543" spans="13:15" x14ac:dyDescent="0.25">
      <c r="M1543" t="s">
        <v>2687</v>
      </c>
      <c r="N1543" t="s">
        <v>47</v>
      </c>
      <c r="O1543" t="s">
        <v>2686</v>
      </c>
    </row>
    <row r="1544" spans="13:15" x14ac:dyDescent="0.25">
      <c r="M1544" t="s">
        <v>2688</v>
      </c>
      <c r="N1544" t="s">
        <v>47</v>
      </c>
      <c r="O1544" t="s">
        <v>225</v>
      </c>
    </row>
    <row r="1545" spans="13:15" x14ac:dyDescent="0.25">
      <c r="M1545" t="s">
        <v>2689</v>
      </c>
      <c r="N1545" t="s">
        <v>47</v>
      </c>
      <c r="O1545" t="s">
        <v>1298</v>
      </c>
    </row>
    <row r="1546" spans="13:15" x14ac:dyDescent="0.25">
      <c r="M1546" t="s">
        <v>2690</v>
      </c>
      <c r="N1546" t="s">
        <v>47</v>
      </c>
      <c r="O1546" t="s">
        <v>423</v>
      </c>
    </row>
    <row r="1547" spans="13:15" x14ac:dyDescent="0.25">
      <c r="M1547" t="s">
        <v>2691</v>
      </c>
      <c r="N1547" t="s">
        <v>47</v>
      </c>
      <c r="O1547" t="s">
        <v>104</v>
      </c>
    </row>
    <row r="1548" spans="13:15" x14ac:dyDescent="0.25">
      <c r="M1548" t="s">
        <v>2693</v>
      </c>
      <c r="N1548" t="s">
        <v>47</v>
      </c>
      <c r="O1548" t="s">
        <v>2692</v>
      </c>
    </row>
    <row r="1549" spans="13:15" x14ac:dyDescent="0.25">
      <c r="M1549" t="s">
        <v>2694</v>
      </c>
      <c r="N1549" t="s">
        <v>47</v>
      </c>
      <c r="O1549" t="s">
        <v>231</v>
      </c>
    </row>
    <row r="1550" spans="13:15" x14ac:dyDescent="0.25">
      <c r="M1550" t="s">
        <v>2695</v>
      </c>
      <c r="N1550" t="s">
        <v>47</v>
      </c>
      <c r="O1550" t="s">
        <v>233</v>
      </c>
    </row>
    <row r="1551" spans="13:15" x14ac:dyDescent="0.25">
      <c r="M1551" t="s">
        <v>2696</v>
      </c>
      <c r="N1551" t="s">
        <v>47</v>
      </c>
      <c r="O1551" t="s">
        <v>235</v>
      </c>
    </row>
    <row r="1552" spans="13:15" x14ac:dyDescent="0.25">
      <c r="M1552" t="s">
        <v>2698</v>
      </c>
      <c r="N1552" t="s">
        <v>47</v>
      </c>
      <c r="O1552" t="s">
        <v>2697</v>
      </c>
    </row>
    <row r="1553" spans="13:15" x14ac:dyDescent="0.25">
      <c r="M1553" t="s">
        <v>2699</v>
      </c>
      <c r="N1553" t="s">
        <v>47</v>
      </c>
      <c r="O1553" t="s">
        <v>429</v>
      </c>
    </row>
    <row r="1554" spans="13:15" x14ac:dyDescent="0.25">
      <c r="M1554" t="s">
        <v>2701</v>
      </c>
      <c r="N1554" t="s">
        <v>47</v>
      </c>
      <c r="O1554" t="s">
        <v>2700</v>
      </c>
    </row>
    <row r="1555" spans="13:15" x14ac:dyDescent="0.25">
      <c r="M1555" t="s">
        <v>2702</v>
      </c>
      <c r="N1555" t="s">
        <v>47</v>
      </c>
      <c r="O1555" t="s">
        <v>116</v>
      </c>
    </row>
    <row r="1556" spans="13:15" x14ac:dyDescent="0.25">
      <c r="M1556" t="s">
        <v>2703</v>
      </c>
      <c r="N1556" t="s">
        <v>47</v>
      </c>
      <c r="O1556" t="s">
        <v>1736</v>
      </c>
    </row>
    <row r="1557" spans="13:15" x14ac:dyDescent="0.25">
      <c r="M1557" t="s">
        <v>2705</v>
      </c>
      <c r="N1557" t="s">
        <v>47</v>
      </c>
      <c r="O1557" t="s">
        <v>2704</v>
      </c>
    </row>
    <row r="1558" spans="13:15" x14ac:dyDescent="0.25">
      <c r="M1558" t="s">
        <v>2707</v>
      </c>
      <c r="N1558" t="s">
        <v>47</v>
      </c>
      <c r="O1558" t="s">
        <v>2706</v>
      </c>
    </row>
    <row r="1559" spans="13:15" x14ac:dyDescent="0.25">
      <c r="M1559" t="s">
        <v>2708</v>
      </c>
      <c r="N1559" t="s">
        <v>47</v>
      </c>
      <c r="O1559" t="s">
        <v>237</v>
      </c>
    </row>
    <row r="1560" spans="13:15" x14ac:dyDescent="0.25">
      <c r="M1560" t="s">
        <v>2710</v>
      </c>
      <c r="N1560" t="s">
        <v>47</v>
      </c>
      <c r="O1560" t="s">
        <v>2709</v>
      </c>
    </row>
    <row r="1561" spans="13:15" x14ac:dyDescent="0.25">
      <c r="M1561" t="s">
        <v>2712</v>
      </c>
      <c r="N1561" t="s">
        <v>47</v>
      </c>
      <c r="O1561" t="s">
        <v>2711</v>
      </c>
    </row>
    <row r="1562" spans="13:15" x14ac:dyDescent="0.25">
      <c r="M1562" t="s">
        <v>2713</v>
      </c>
      <c r="N1562" t="s">
        <v>47</v>
      </c>
      <c r="O1562" t="s">
        <v>241</v>
      </c>
    </row>
    <row r="1563" spans="13:15" x14ac:dyDescent="0.25">
      <c r="M1563" t="s">
        <v>2715</v>
      </c>
      <c r="N1563" t="s">
        <v>47</v>
      </c>
      <c r="O1563" t="s">
        <v>2714</v>
      </c>
    </row>
    <row r="1564" spans="13:15" x14ac:dyDescent="0.25">
      <c r="M1564" t="s">
        <v>2716</v>
      </c>
      <c r="N1564" t="s">
        <v>47</v>
      </c>
      <c r="O1564" t="s">
        <v>439</v>
      </c>
    </row>
    <row r="1565" spans="13:15" x14ac:dyDescent="0.25">
      <c r="M1565" t="s">
        <v>2717</v>
      </c>
      <c r="N1565" t="s">
        <v>47</v>
      </c>
      <c r="O1565" t="s">
        <v>445</v>
      </c>
    </row>
    <row r="1566" spans="13:15" x14ac:dyDescent="0.25">
      <c r="M1566" t="s">
        <v>2718</v>
      </c>
      <c r="N1566" t="s">
        <v>47</v>
      </c>
      <c r="O1566" t="s">
        <v>821</v>
      </c>
    </row>
    <row r="1567" spans="13:15" x14ac:dyDescent="0.25">
      <c r="M1567" t="s">
        <v>2720</v>
      </c>
      <c r="N1567" t="s">
        <v>47</v>
      </c>
      <c r="O1567" t="s">
        <v>2719</v>
      </c>
    </row>
    <row r="1568" spans="13:15" x14ac:dyDescent="0.25">
      <c r="M1568" t="s">
        <v>2721</v>
      </c>
      <c r="N1568" t="s">
        <v>47</v>
      </c>
      <c r="O1568" t="s">
        <v>243</v>
      </c>
    </row>
    <row r="1569" spans="13:15" x14ac:dyDescent="0.25">
      <c r="M1569" t="s">
        <v>2723</v>
      </c>
      <c r="N1569" t="s">
        <v>47</v>
      </c>
      <c r="O1569" t="s">
        <v>2722</v>
      </c>
    </row>
    <row r="1570" spans="13:15" x14ac:dyDescent="0.25">
      <c r="M1570" t="s">
        <v>2725</v>
      </c>
      <c r="N1570" t="s">
        <v>47</v>
      </c>
      <c r="O1570" t="s">
        <v>2724</v>
      </c>
    </row>
    <row r="1571" spans="13:15" x14ac:dyDescent="0.25">
      <c r="M1571" t="s">
        <v>2726</v>
      </c>
      <c r="N1571" t="s">
        <v>47</v>
      </c>
      <c r="O1571" t="s">
        <v>1445</v>
      </c>
    </row>
    <row r="1572" spans="13:15" x14ac:dyDescent="0.25">
      <c r="M1572" t="s">
        <v>2728</v>
      </c>
      <c r="N1572" t="s">
        <v>47</v>
      </c>
      <c r="O1572" t="s">
        <v>2727</v>
      </c>
    </row>
    <row r="1573" spans="13:15" x14ac:dyDescent="0.25">
      <c r="M1573" t="s">
        <v>2729</v>
      </c>
      <c r="N1573" t="s">
        <v>47</v>
      </c>
      <c r="O1573" t="s">
        <v>247</v>
      </c>
    </row>
    <row r="1574" spans="13:15" x14ac:dyDescent="0.25">
      <c r="M1574" t="s">
        <v>2731</v>
      </c>
      <c r="N1574" t="s">
        <v>47</v>
      </c>
      <c r="O1574" t="s">
        <v>2730</v>
      </c>
    </row>
    <row r="1575" spans="13:15" x14ac:dyDescent="0.25">
      <c r="M1575" t="s">
        <v>2733</v>
      </c>
      <c r="N1575" t="s">
        <v>47</v>
      </c>
      <c r="O1575" t="s">
        <v>2732</v>
      </c>
    </row>
    <row r="1576" spans="13:15" x14ac:dyDescent="0.25">
      <c r="M1576" t="s">
        <v>2734</v>
      </c>
      <c r="N1576" t="s">
        <v>47</v>
      </c>
      <c r="O1576" t="s">
        <v>2454</v>
      </c>
    </row>
    <row r="1577" spans="13:15" x14ac:dyDescent="0.25">
      <c r="M1577" t="s">
        <v>2735</v>
      </c>
      <c r="N1577" t="s">
        <v>47</v>
      </c>
      <c r="O1577" t="s">
        <v>450</v>
      </c>
    </row>
    <row r="1578" spans="13:15" x14ac:dyDescent="0.25">
      <c r="M1578" t="s">
        <v>2736</v>
      </c>
      <c r="N1578" t="s">
        <v>47</v>
      </c>
      <c r="O1578" t="s">
        <v>1325</v>
      </c>
    </row>
    <row r="1579" spans="13:15" x14ac:dyDescent="0.25">
      <c r="M1579" t="s">
        <v>2738</v>
      </c>
      <c r="N1579" t="s">
        <v>47</v>
      </c>
      <c r="O1579" t="s">
        <v>2737</v>
      </c>
    </row>
    <row r="1580" spans="13:15" x14ac:dyDescent="0.25">
      <c r="M1580" t="s">
        <v>2739</v>
      </c>
      <c r="N1580" t="s">
        <v>47</v>
      </c>
      <c r="O1580" t="s">
        <v>452</v>
      </c>
    </row>
    <row r="1581" spans="13:15" x14ac:dyDescent="0.25">
      <c r="M1581" t="s">
        <v>2741</v>
      </c>
      <c r="N1581" t="s">
        <v>47</v>
      </c>
      <c r="O1581" t="s">
        <v>2740</v>
      </c>
    </row>
    <row r="1582" spans="13:15" x14ac:dyDescent="0.25">
      <c r="M1582" t="s">
        <v>2742</v>
      </c>
      <c r="N1582" t="s">
        <v>47</v>
      </c>
      <c r="O1582" t="s">
        <v>249</v>
      </c>
    </row>
    <row r="1583" spans="13:15" x14ac:dyDescent="0.25">
      <c r="M1583" t="s">
        <v>2744</v>
      </c>
      <c r="N1583" t="s">
        <v>47</v>
      </c>
      <c r="O1583" t="s">
        <v>2743</v>
      </c>
    </row>
    <row r="1584" spans="13:15" x14ac:dyDescent="0.25">
      <c r="M1584" t="s">
        <v>2745</v>
      </c>
      <c r="N1584" t="s">
        <v>47</v>
      </c>
      <c r="O1584" t="s">
        <v>462</v>
      </c>
    </row>
    <row r="1585" spans="13:15" x14ac:dyDescent="0.25">
      <c r="M1585" t="s">
        <v>2746</v>
      </c>
      <c r="N1585" t="s">
        <v>47</v>
      </c>
      <c r="O1585" t="s">
        <v>1459</v>
      </c>
    </row>
    <row r="1586" spans="13:15" x14ac:dyDescent="0.25">
      <c r="M1586" t="s">
        <v>2748</v>
      </c>
      <c r="N1586" t="s">
        <v>47</v>
      </c>
      <c r="O1586" t="s">
        <v>2747</v>
      </c>
    </row>
    <row r="1587" spans="13:15" x14ac:dyDescent="0.25">
      <c r="M1587" t="s">
        <v>2749</v>
      </c>
      <c r="N1587" t="s">
        <v>47</v>
      </c>
      <c r="O1587" t="s">
        <v>122</v>
      </c>
    </row>
    <row r="1588" spans="13:15" x14ac:dyDescent="0.25">
      <c r="M1588" t="s">
        <v>2751</v>
      </c>
      <c r="N1588" t="s">
        <v>47</v>
      </c>
      <c r="O1588" t="s">
        <v>2750</v>
      </c>
    </row>
    <row r="1589" spans="13:15" x14ac:dyDescent="0.25">
      <c r="M1589" t="s">
        <v>2752</v>
      </c>
      <c r="N1589" t="s">
        <v>47</v>
      </c>
      <c r="O1589" t="s">
        <v>1094</v>
      </c>
    </row>
    <row r="1590" spans="13:15" x14ac:dyDescent="0.25">
      <c r="M1590" t="s">
        <v>2753</v>
      </c>
      <c r="N1590" t="s">
        <v>47</v>
      </c>
      <c r="O1590" t="s">
        <v>126</v>
      </c>
    </row>
    <row r="1591" spans="13:15" x14ac:dyDescent="0.25">
      <c r="M1591" t="s">
        <v>2754</v>
      </c>
      <c r="N1591" t="s">
        <v>47</v>
      </c>
      <c r="O1591" t="s">
        <v>1097</v>
      </c>
    </row>
    <row r="1592" spans="13:15" x14ac:dyDescent="0.25">
      <c r="M1592" t="s">
        <v>2755</v>
      </c>
      <c r="N1592" t="s">
        <v>47</v>
      </c>
      <c r="O1592" t="s">
        <v>1099</v>
      </c>
    </row>
    <row r="1593" spans="13:15" x14ac:dyDescent="0.25">
      <c r="M1593" t="s">
        <v>2756</v>
      </c>
      <c r="N1593" t="s">
        <v>47</v>
      </c>
      <c r="O1593" t="s">
        <v>1111</v>
      </c>
    </row>
    <row r="1594" spans="13:15" x14ac:dyDescent="0.25">
      <c r="M1594" t="s">
        <v>2757</v>
      </c>
      <c r="N1594" t="s">
        <v>47</v>
      </c>
      <c r="O1594" t="s">
        <v>1626</v>
      </c>
    </row>
    <row r="1595" spans="13:15" x14ac:dyDescent="0.25">
      <c r="M1595" t="s">
        <v>2759</v>
      </c>
      <c r="N1595" t="s">
        <v>47</v>
      </c>
      <c r="O1595" t="s">
        <v>2758</v>
      </c>
    </row>
    <row r="1596" spans="13:15" x14ac:dyDescent="0.25">
      <c r="M1596" t="s">
        <v>2761</v>
      </c>
      <c r="N1596" t="s">
        <v>48</v>
      </c>
      <c r="O1596" t="s">
        <v>2760</v>
      </c>
    </row>
    <row r="1597" spans="13:15" x14ac:dyDescent="0.25">
      <c r="M1597" t="s">
        <v>2763</v>
      </c>
      <c r="N1597" t="s">
        <v>48</v>
      </c>
      <c r="O1597" t="s">
        <v>2762</v>
      </c>
    </row>
    <row r="1598" spans="13:15" x14ac:dyDescent="0.25">
      <c r="M1598" t="s">
        <v>2764</v>
      </c>
      <c r="N1598" t="s">
        <v>48</v>
      </c>
      <c r="O1598" t="s">
        <v>1133</v>
      </c>
    </row>
    <row r="1599" spans="13:15" x14ac:dyDescent="0.25">
      <c r="M1599" t="s">
        <v>2766</v>
      </c>
      <c r="N1599" t="s">
        <v>48</v>
      </c>
      <c r="O1599" t="s">
        <v>2765</v>
      </c>
    </row>
    <row r="1600" spans="13:15" x14ac:dyDescent="0.25">
      <c r="M1600" t="s">
        <v>2768</v>
      </c>
      <c r="N1600" t="s">
        <v>48</v>
      </c>
      <c r="O1600" t="s">
        <v>2767</v>
      </c>
    </row>
    <row r="1601" spans="13:15" x14ac:dyDescent="0.25">
      <c r="M1601" t="s">
        <v>2769</v>
      </c>
      <c r="N1601" t="s">
        <v>48</v>
      </c>
      <c r="O1601" t="s">
        <v>1835</v>
      </c>
    </row>
    <row r="1602" spans="13:15" x14ac:dyDescent="0.25">
      <c r="M1602" t="s">
        <v>2771</v>
      </c>
      <c r="N1602" t="s">
        <v>48</v>
      </c>
      <c r="O1602" t="s">
        <v>2770</v>
      </c>
    </row>
    <row r="1603" spans="13:15" x14ac:dyDescent="0.25">
      <c r="M1603" t="s">
        <v>2773</v>
      </c>
      <c r="N1603" t="s">
        <v>48</v>
      </c>
      <c r="O1603" t="s">
        <v>2772</v>
      </c>
    </row>
    <row r="1604" spans="13:15" x14ac:dyDescent="0.25">
      <c r="M1604" t="s">
        <v>2774</v>
      </c>
      <c r="N1604" t="s">
        <v>48</v>
      </c>
      <c r="O1604" t="s">
        <v>615</v>
      </c>
    </row>
    <row r="1605" spans="13:15" x14ac:dyDescent="0.25">
      <c r="M1605" t="s">
        <v>2776</v>
      </c>
      <c r="N1605" t="s">
        <v>48</v>
      </c>
      <c r="O1605" t="s">
        <v>2775</v>
      </c>
    </row>
    <row r="1606" spans="13:15" x14ac:dyDescent="0.25">
      <c r="M1606" t="s">
        <v>2777</v>
      </c>
      <c r="N1606" t="s">
        <v>48</v>
      </c>
      <c r="O1606" t="s">
        <v>916</v>
      </c>
    </row>
    <row r="1607" spans="13:15" x14ac:dyDescent="0.25">
      <c r="M1607" t="s">
        <v>2779</v>
      </c>
      <c r="N1607" t="s">
        <v>48</v>
      </c>
      <c r="O1607" t="s">
        <v>2778</v>
      </c>
    </row>
    <row r="1608" spans="13:15" x14ac:dyDescent="0.25">
      <c r="M1608" t="s">
        <v>2781</v>
      </c>
      <c r="N1608" t="s">
        <v>48</v>
      </c>
      <c r="O1608" t="s">
        <v>2780</v>
      </c>
    </row>
    <row r="1609" spans="13:15" x14ac:dyDescent="0.25">
      <c r="M1609" t="s">
        <v>2783</v>
      </c>
      <c r="N1609" t="s">
        <v>48</v>
      </c>
      <c r="O1609" t="s">
        <v>2782</v>
      </c>
    </row>
    <row r="1610" spans="13:15" x14ac:dyDescent="0.25">
      <c r="M1610" t="s">
        <v>2785</v>
      </c>
      <c r="N1610" t="s">
        <v>48</v>
      </c>
      <c r="O1610" t="s">
        <v>2784</v>
      </c>
    </row>
    <row r="1611" spans="13:15" x14ac:dyDescent="0.25">
      <c r="M1611" t="s">
        <v>2786</v>
      </c>
      <c r="N1611" t="s">
        <v>48</v>
      </c>
      <c r="O1611" t="s">
        <v>1242</v>
      </c>
    </row>
    <row r="1612" spans="13:15" x14ac:dyDescent="0.25">
      <c r="M1612" t="s">
        <v>2787</v>
      </c>
      <c r="N1612" t="s">
        <v>48</v>
      </c>
      <c r="O1612" t="s">
        <v>633</v>
      </c>
    </row>
    <row r="1613" spans="13:15" x14ac:dyDescent="0.25">
      <c r="M1613" t="s">
        <v>2789</v>
      </c>
      <c r="N1613" t="s">
        <v>48</v>
      </c>
      <c r="O1613" t="s">
        <v>2788</v>
      </c>
    </row>
    <row r="1614" spans="13:15" x14ac:dyDescent="0.25">
      <c r="M1614" t="s">
        <v>2791</v>
      </c>
      <c r="N1614" t="s">
        <v>48</v>
      </c>
      <c r="O1614" t="s">
        <v>2790</v>
      </c>
    </row>
    <row r="1615" spans="13:15" x14ac:dyDescent="0.25">
      <c r="M1615" t="s">
        <v>2793</v>
      </c>
      <c r="N1615" t="s">
        <v>48</v>
      </c>
      <c r="O1615" t="s">
        <v>2792</v>
      </c>
    </row>
    <row r="1616" spans="13:15" x14ac:dyDescent="0.25">
      <c r="M1616" t="s">
        <v>2795</v>
      </c>
      <c r="N1616" t="s">
        <v>48</v>
      </c>
      <c r="O1616" t="s">
        <v>2794</v>
      </c>
    </row>
    <row r="1617" spans="13:15" x14ac:dyDescent="0.25">
      <c r="M1617" t="s">
        <v>2796</v>
      </c>
      <c r="N1617" t="s">
        <v>48</v>
      </c>
      <c r="O1617" t="s">
        <v>205</v>
      </c>
    </row>
    <row r="1618" spans="13:15" x14ac:dyDescent="0.25">
      <c r="M1618" t="s">
        <v>2798</v>
      </c>
      <c r="N1618" t="s">
        <v>48</v>
      </c>
      <c r="O1618" t="s">
        <v>2797</v>
      </c>
    </row>
    <row r="1619" spans="13:15" x14ac:dyDescent="0.25">
      <c r="M1619" t="s">
        <v>2799</v>
      </c>
      <c r="N1619" t="s">
        <v>48</v>
      </c>
      <c r="O1619" t="s">
        <v>507</v>
      </c>
    </row>
    <row r="1620" spans="13:15" x14ac:dyDescent="0.25">
      <c r="M1620" t="s">
        <v>2801</v>
      </c>
      <c r="N1620" t="s">
        <v>48</v>
      </c>
      <c r="O1620" t="s">
        <v>2800</v>
      </c>
    </row>
    <row r="1621" spans="13:15" x14ac:dyDescent="0.25">
      <c r="M1621" t="s">
        <v>2802</v>
      </c>
      <c r="N1621" t="s">
        <v>48</v>
      </c>
      <c r="O1621" t="s">
        <v>796</v>
      </c>
    </row>
    <row r="1622" spans="13:15" x14ac:dyDescent="0.25">
      <c r="M1622" t="s">
        <v>2803</v>
      </c>
      <c r="N1622" t="s">
        <v>48</v>
      </c>
      <c r="O1622" t="s">
        <v>413</v>
      </c>
    </row>
    <row r="1623" spans="13:15" x14ac:dyDescent="0.25">
      <c r="M1623" t="s">
        <v>2805</v>
      </c>
      <c r="N1623" t="s">
        <v>48</v>
      </c>
      <c r="O1623" t="s">
        <v>2804</v>
      </c>
    </row>
    <row r="1624" spans="13:15" x14ac:dyDescent="0.25">
      <c r="M1624" t="s">
        <v>2806</v>
      </c>
      <c r="N1624" t="s">
        <v>48</v>
      </c>
      <c r="O1624" t="s">
        <v>221</v>
      </c>
    </row>
    <row r="1625" spans="13:15" x14ac:dyDescent="0.25">
      <c r="M1625" t="s">
        <v>2808</v>
      </c>
      <c r="N1625" t="s">
        <v>48</v>
      </c>
      <c r="O1625" t="s">
        <v>2807</v>
      </c>
    </row>
    <row r="1626" spans="13:15" x14ac:dyDescent="0.25">
      <c r="M1626" t="s">
        <v>2809</v>
      </c>
      <c r="N1626" t="s">
        <v>48</v>
      </c>
      <c r="O1626" t="s">
        <v>662</v>
      </c>
    </row>
    <row r="1627" spans="13:15" x14ac:dyDescent="0.25">
      <c r="M1627" t="s">
        <v>2811</v>
      </c>
      <c r="N1627" t="s">
        <v>48</v>
      </c>
      <c r="O1627" t="s">
        <v>2810</v>
      </c>
    </row>
    <row r="1628" spans="13:15" x14ac:dyDescent="0.25">
      <c r="M1628" t="s">
        <v>2813</v>
      </c>
      <c r="N1628" t="s">
        <v>48</v>
      </c>
      <c r="O1628" t="s">
        <v>2812</v>
      </c>
    </row>
    <row r="1629" spans="13:15" x14ac:dyDescent="0.25">
      <c r="M1629" t="s">
        <v>2814</v>
      </c>
      <c r="N1629" t="s">
        <v>48</v>
      </c>
      <c r="O1629" t="s">
        <v>675</v>
      </c>
    </row>
    <row r="1630" spans="13:15" x14ac:dyDescent="0.25">
      <c r="M1630" t="s">
        <v>2816</v>
      </c>
      <c r="N1630" t="s">
        <v>48</v>
      </c>
      <c r="O1630" t="s">
        <v>2815</v>
      </c>
    </row>
    <row r="1631" spans="13:15" x14ac:dyDescent="0.25">
      <c r="M1631" t="s">
        <v>2817</v>
      </c>
      <c r="N1631" t="s">
        <v>48</v>
      </c>
      <c r="O1631" t="s">
        <v>434</v>
      </c>
    </row>
    <row r="1632" spans="13:15" x14ac:dyDescent="0.25">
      <c r="M1632" t="s">
        <v>2819</v>
      </c>
      <c r="N1632" t="s">
        <v>48</v>
      </c>
      <c r="O1632" t="s">
        <v>2818</v>
      </c>
    </row>
    <row r="1633" spans="13:15" x14ac:dyDescent="0.25">
      <c r="M1633" t="s">
        <v>2821</v>
      </c>
      <c r="N1633" t="s">
        <v>48</v>
      </c>
      <c r="O1633" t="s">
        <v>2820</v>
      </c>
    </row>
    <row r="1634" spans="13:15" x14ac:dyDescent="0.25">
      <c r="M1634" t="s">
        <v>2822</v>
      </c>
      <c r="N1634" t="s">
        <v>48</v>
      </c>
      <c r="O1634" t="s">
        <v>1944</v>
      </c>
    </row>
    <row r="1635" spans="13:15" x14ac:dyDescent="0.25">
      <c r="M1635" t="s">
        <v>2823</v>
      </c>
      <c r="N1635" t="s">
        <v>48</v>
      </c>
      <c r="O1635" t="s">
        <v>443</v>
      </c>
    </row>
    <row r="1636" spans="13:15" x14ac:dyDescent="0.25">
      <c r="M1636" t="s">
        <v>2825</v>
      </c>
      <c r="N1636" t="s">
        <v>48</v>
      </c>
      <c r="O1636" t="s">
        <v>2824</v>
      </c>
    </row>
    <row r="1637" spans="13:15" x14ac:dyDescent="0.25">
      <c r="M1637" t="s">
        <v>2826</v>
      </c>
      <c r="N1637" t="s">
        <v>48</v>
      </c>
      <c r="O1637" t="s">
        <v>1317</v>
      </c>
    </row>
    <row r="1638" spans="13:15" x14ac:dyDescent="0.25">
      <c r="M1638" t="s">
        <v>2828</v>
      </c>
      <c r="N1638" t="s">
        <v>48</v>
      </c>
      <c r="O1638" t="s">
        <v>2827</v>
      </c>
    </row>
    <row r="1639" spans="13:15" x14ac:dyDescent="0.25">
      <c r="M1639" t="s">
        <v>2830</v>
      </c>
      <c r="N1639" t="s">
        <v>48</v>
      </c>
      <c r="O1639" t="s">
        <v>2829</v>
      </c>
    </row>
    <row r="1640" spans="13:15" x14ac:dyDescent="0.25">
      <c r="M1640" t="s">
        <v>2832</v>
      </c>
      <c r="N1640" t="s">
        <v>48</v>
      </c>
      <c r="O1640" t="s">
        <v>2831</v>
      </c>
    </row>
    <row r="1641" spans="13:15" x14ac:dyDescent="0.25">
      <c r="M1641" t="s">
        <v>2833</v>
      </c>
      <c r="N1641" t="s">
        <v>48</v>
      </c>
      <c r="O1641" t="s">
        <v>1770</v>
      </c>
    </row>
    <row r="1642" spans="13:15" x14ac:dyDescent="0.25">
      <c r="M1642" t="s">
        <v>2835</v>
      </c>
      <c r="N1642" t="s">
        <v>48</v>
      </c>
      <c r="O1642" t="s">
        <v>2834</v>
      </c>
    </row>
    <row r="1643" spans="13:15" x14ac:dyDescent="0.25">
      <c r="M1643" t="s">
        <v>2837</v>
      </c>
      <c r="N1643" t="s">
        <v>48</v>
      </c>
      <c r="O1643" t="s">
        <v>2836</v>
      </c>
    </row>
    <row r="1644" spans="13:15" x14ac:dyDescent="0.25">
      <c r="M1644" t="s">
        <v>2839</v>
      </c>
      <c r="N1644" t="s">
        <v>48</v>
      </c>
      <c r="O1644" t="s">
        <v>2838</v>
      </c>
    </row>
    <row r="1645" spans="13:15" x14ac:dyDescent="0.25">
      <c r="M1645" t="s">
        <v>2840</v>
      </c>
      <c r="N1645" t="s">
        <v>48</v>
      </c>
      <c r="O1645" t="s">
        <v>1191</v>
      </c>
    </row>
    <row r="1646" spans="13:15" x14ac:dyDescent="0.25">
      <c r="M1646" t="s">
        <v>2842</v>
      </c>
      <c r="N1646" t="s">
        <v>48</v>
      </c>
      <c r="O1646" t="s">
        <v>2841</v>
      </c>
    </row>
    <row r="1647" spans="13:15" x14ac:dyDescent="0.25">
      <c r="M1647" t="s">
        <v>2844</v>
      </c>
      <c r="N1647" t="s">
        <v>48</v>
      </c>
      <c r="O1647" t="s">
        <v>2843</v>
      </c>
    </row>
    <row r="1648" spans="13:15" x14ac:dyDescent="0.25">
      <c r="M1648" t="s">
        <v>2845</v>
      </c>
      <c r="N1648" t="s">
        <v>48</v>
      </c>
      <c r="O1648" t="s">
        <v>1195</v>
      </c>
    </row>
    <row r="1649" spans="13:15" x14ac:dyDescent="0.25">
      <c r="M1649" t="s">
        <v>2847</v>
      </c>
      <c r="N1649" t="s">
        <v>48</v>
      </c>
      <c r="O1649" t="s">
        <v>2846</v>
      </c>
    </row>
    <row r="1650" spans="13:15" x14ac:dyDescent="0.25">
      <c r="M1650" t="s">
        <v>2849</v>
      </c>
      <c r="N1650" t="s">
        <v>48</v>
      </c>
      <c r="O1650" t="s">
        <v>2848</v>
      </c>
    </row>
    <row r="1651" spans="13:15" x14ac:dyDescent="0.25">
      <c r="M1651" t="s">
        <v>2851</v>
      </c>
      <c r="N1651" t="s">
        <v>48</v>
      </c>
      <c r="O1651" t="s">
        <v>2850</v>
      </c>
    </row>
    <row r="1652" spans="13:15" x14ac:dyDescent="0.25">
      <c r="M1652" t="s">
        <v>2853</v>
      </c>
      <c r="N1652" t="s">
        <v>48</v>
      </c>
      <c r="O1652" t="s">
        <v>2852</v>
      </c>
    </row>
    <row r="1653" spans="13:15" x14ac:dyDescent="0.25">
      <c r="M1653" t="s">
        <v>2854</v>
      </c>
      <c r="N1653" t="s">
        <v>49</v>
      </c>
      <c r="O1653" t="s">
        <v>589</v>
      </c>
    </row>
    <row r="1654" spans="13:15" x14ac:dyDescent="0.25">
      <c r="M1654" t="s">
        <v>2856</v>
      </c>
      <c r="N1654" t="s">
        <v>49</v>
      </c>
      <c r="O1654" t="s">
        <v>2855</v>
      </c>
    </row>
    <row r="1655" spans="13:15" x14ac:dyDescent="0.25">
      <c r="M1655" t="s">
        <v>2858</v>
      </c>
      <c r="N1655" t="s">
        <v>49</v>
      </c>
      <c r="O1655" t="s">
        <v>2857</v>
      </c>
    </row>
    <row r="1656" spans="13:15" x14ac:dyDescent="0.25">
      <c r="M1656" t="s">
        <v>2860</v>
      </c>
      <c r="N1656" t="s">
        <v>49</v>
      </c>
      <c r="O1656" t="s">
        <v>2859</v>
      </c>
    </row>
    <row r="1657" spans="13:15" x14ac:dyDescent="0.25">
      <c r="M1657" t="s">
        <v>2861</v>
      </c>
      <c r="N1657" t="s">
        <v>49</v>
      </c>
      <c r="O1657" t="s">
        <v>1133</v>
      </c>
    </row>
    <row r="1658" spans="13:15" x14ac:dyDescent="0.25">
      <c r="M1658" t="s">
        <v>2862</v>
      </c>
      <c r="N1658" t="s">
        <v>49</v>
      </c>
      <c r="O1658" t="s">
        <v>353</v>
      </c>
    </row>
    <row r="1659" spans="13:15" x14ac:dyDescent="0.25">
      <c r="M1659" t="s">
        <v>2864</v>
      </c>
      <c r="N1659" t="s">
        <v>49</v>
      </c>
      <c r="O1659" t="s">
        <v>2863</v>
      </c>
    </row>
    <row r="1660" spans="13:15" x14ac:dyDescent="0.25">
      <c r="M1660" t="s">
        <v>2865</v>
      </c>
      <c r="N1660" t="s">
        <v>49</v>
      </c>
      <c r="O1660" t="s">
        <v>1813</v>
      </c>
    </row>
    <row r="1661" spans="13:15" x14ac:dyDescent="0.25">
      <c r="M1661" t="s">
        <v>2866</v>
      </c>
      <c r="N1661" t="s">
        <v>49</v>
      </c>
      <c r="O1661" t="s">
        <v>1204</v>
      </c>
    </row>
    <row r="1662" spans="13:15" x14ac:dyDescent="0.25">
      <c r="M1662" t="s">
        <v>2868</v>
      </c>
      <c r="N1662" t="s">
        <v>49</v>
      </c>
      <c r="O1662" t="s">
        <v>2867</v>
      </c>
    </row>
    <row r="1663" spans="13:15" x14ac:dyDescent="0.25">
      <c r="M1663" t="s">
        <v>2870</v>
      </c>
      <c r="N1663" t="s">
        <v>49</v>
      </c>
      <c r="O1663" t="s">
        <v>2869</v>
      </c>
    </row>
    <row r="1664" spans="13:15" x14ac:dyDescent="0.25">
      <c r="M1664" t="s">
        <v>2871</v>
      </c>
      <c r="N1664" t="s">
        <v>49</v>
      </c>
      <c r="O1664" t="s">
        <v>145</v>
      </c>
    </row>
    <row r="1665" spans="13:15" x14ac:dyDescent="0.25">
      <c r="M1665" t="s">
        <v>2872</v>
      </c>
      <c r="N1665" t="s">
        <v>49</v>
      </c>
      <c r="O1665" t="s">
        <v>1210</v>
      </c>
    </row>
    <row r="1666" spans="13:15" x14ac:dyDescent="0.25">
      <c r="M1666" t="s">
        <v>2873</v>
      </c>
      <c r="N1666" t="s">
        <v>49</v>
      </c>
      <c r="O1666" t="s">
        <v>1508</v>
      </c>
    </row>
    <row r="1667" spans="13:15" x14ac:dyDescent="0.25">
      <c r="M1667" t="s">
        <v>2874</v>
      </c>
      <c r="N1667" t="s">
        <v>49</v>
      </c>
      <c r="O1667" t="s">
        <v>1641</v>
      </c>
    </row>
    <row r="1668" spans="13:15" x14ac:dyDescent="0.25">
      <c r="M1668" t="s">
        <v>2876</v>
      </c>
      <c r="N1668" t="s">
        <v>49</v>
      </c>
      <c r="O1668" t="s">
        <v>2875</v>
      </c>
    </row>
    <row r="1669" spans="13:15" x14ac:dyDescent="0.25">
      <c r="M1669" t="s">
        <v>2877</v>
      </c>
      <c r="N1669" t="s">
        <v>49</v>
      </c>
      <c r="O1669" t="s">
        <v>605</v>
      </c>
    </row>
    <row r="1670" spans="13:15" x14ac:dyDescent="0.25">
      <c r="M1670" t="s">
        <v>2878</v>
      </c>
      <c r="N1670" t="s">
        <v>49</v>
      </c>
      <c r="O1670" t="s">
        <v>159</v>
      </c>
    </row>
    <row r="1671" spans="13:15" x14ac:dyDescent="0.25">
      <c r="M1671" t="s">
        <v>2880</v>
      </c>
      <c r="N1671" t="s">
        <v>49</v>
      </c>
      <c r="O1671" t="s">
        <v>2879</v>
      </c>
    </row>
    <row r="1672" spans="13:15" x14ac:dyDescent="0.25">
      <c r="M1672" t="s">
        <v>2882</v>
      </c>
      <c r="N1672" t="s">
        <v>49</v>
      </c>
      <c r="O1672" t="s">
        <v>2881</v>
      </c>
    </row>
    <row r="1673" spans="13:15" x14ac:dyDescent="0.25">
      <c r="M1673" t="s">
        <v>2883</v>
      </c>
      <c r="N1673" t="s">
        <v>49</v>
      </c>
      <c r="O1673" t="s">
        <v>615</v>
      </c>
    </row>
    <row r="1674" spans="13:15" x14ac:dyDescent="0.25">
      <c r="M1674" t="s">
        <v>2884</v>
      </c>
      <c r="N1674" t="s">
        <v>49</v>
      </c>
      <c r="O1674" t="s">
        <v>2368</v>
      </c>
    </row>
    <row r="1675" spans="13:15" x14ac:dyDescent="0.25">
      <c r="M1675" t="s">
        <v>2886</v>
      </c>
      <c r="N1675" t="s">
        <v>49</v>
      </c>
      <c r="O1675" t="s">
        <v>2885</v>
      </c>
    </row>
    <row r="1676" spans="13:15" x14ac:dyDescent="0.25">
      <c r="M1676" t="s">
        <v>2887</v>
      </c>
      <c r="N1676" t="s">
        <v>49</v>
      </c>
      <c r="O1676" t="s">
        <v>916</v>
      </c>
    </row>
    <row r="1677" spans="13:15" x14ac:dyDescent="0.25">
      <c r="M1677" t="s">
        <v>2889</v>
      </c>
      <c r="N1677" t="s">
        <v>49</v>
      </c>
      <c r="O1677" t="s">
        <v>2888</v>
      </c>
    </row>
    <row r="1678" spans="13:15" x14ac:dyDescent="0.25">
      <c r="M1678" t="s">
        <v>2891</v>
      </c>
      <c r="N1678" t="s">
        <v>49</v>
      </c>
      <c r="O1678" t="s">
        <v>2890</v>
      </c>
    </row>
    <row r="1679" spans="13:15" x14ac:dyDescent="0.25">
      <c r="M1679" t="s">
        <v>2892</v>
      </c>
      <c r="N1679" t="s">
        <v>49</v>
      </c>
      <c r="O1679" t="s">
        <v>922</v>
      </c>
    </row>
    <row r="1680" spans="13:15" x14ac:dyDescent="0.25">
      <c r="M1680" t="s">
        <v>2893</v>
      </c>
      <c r="N1680" t="s">
        <v>49</v>
      </c>
      <c r="O1680" t="s">
        <v>623</v>
      </c>
    </row>
    <row r="1681" spans="13:15" x14ac:dyDescent="0.25">
      <c r="M1681" t="s">
        <v>2895</v>
      </c>
      <c r="N1681" t="s">
        <v>49</v>
      </c>
      <c r="O1681" t="s">
        <v>2894</v>
      </c>
    </row>
    <row r="1682" spans="13:15" x14ac:dyDescent="0.25">
      <c r="M1682" t="s">
        <v>2896</v>
      </c>
      <c r="N1682" t="s">
        <v>49</v>
      </c>
      <c r="O1682" t="s">
        <v>2374</v>
      </c>
    </row>
    <row r="1683" spans="13:15" x14ac:dyDescent="0.25">
      <c r="M1683" t="s">
        <v>2897</v>
      </c>
      <c r="N1683" t="s">
        <v>49</v>
      </c>
      <c r="O1683" t="s">
        <v>191</v>
      </c>
    </row>
    <row r="1684" spans="13:15" x14ac:dyDescent="0.25">
      <c r="M1684" t="s">
        <v>2899</v>
      </c>
      <c r="N1684" t="s">
        <v>49</v>
      </c>
      <c r="O1684" t="s">
        <v>2898</v>
      </c>
    </row>
    <row r="1685" spans="13:15" x14ac:dyDescent="0.25">
      <c r="M1685" t="s">
        <v>2901</v>
      </c>
      <c r="N1685" t="s">
        <v>49</v>
      </c>
      <c r="O1685" t="s">
        <v>2900</v>
      </c>
    </row>
    <row r="1686" spans="13:15" x14ac:dyDescent="0.25">
      <c r="M1686" t="s">
        <v>2903</v>
      </c>
      <c r="N1686" t="s">
        <v>49</v>
      </c>
      <c r="O1686" t="s">
        <v>2902</v>
      </c>
    </row>
    <row r="1687" spans="13:15" x14ac:dyDescent="0.25">
      <c r="M1687" t="s">
        <v>2905</v>
      </c>
      <c r="N1687" t="s">
        <v>49</v>
      </c>
      <c r="O1687" t="s">
        <v>2904</v>
      </c>
    </row>
    <row r="1688" spans="13:15" x14ac:dyDescent="0.25">
      <c r="M1688" t="s">
        <v>2906</v>
      </c>
      <c r="N1688" t="s">
        <v>49</v>
      </c>
      <c r="O1688" t="s">
        <v>633</v>
      </c>
    </row>
    <row r="1689" spans="13:15" x14ac:dyDescent="0.25">
      <c r="M1689" t="s">
        <v>2908</v>
      </c>
      <c r="N1689" t="s">
        <v>49</v>
      </c>
      <c r="O1689" t="s">
        <v>2907</v>
      </c>
    </row>
    <row r="1690" spans="13:15" x14ac:dyDescent="0.25">
      <c r="M1690" t="s">
        <v>2909</v>
      </c>
      <c r="N1690" t="s">
        <v>49</v>
      </c>
      <c r="O1690" t="s">
        <v>392</v>
      </c>
    </row>
    <row r="1691" spans="13:15" x14ac:dyDescent="0.25">
      <c r="M1691" t="s">
        <v>2910</v>
      </c>
      <c r="N1691" t="s">
        <v>49</v>
      </c>
      <c r="O1691" t="s">
        <v>1682</v>
      </c>
    </row>
    <row r="1692" spans="13:15" x14ac:dyDescent="0.25">
      <c r="M1692" t="s">
        <v>2911</v>
      </c>
      <c r="N1692" t="s">
        <v>49</v>
      </c>
      <c r="O1692" t="s">
        <v>964</v>
      </c>
    </row>
    <row r="1693" spans="13:15" x14ac:dyDescent="0.25">
      <c r="M1693" t="s">
        <v>2912</v>
      </c>
      <c r="N1693" t="s">
        <v>49</v>
      </c>
      <c r="O1693" t="s">
        <v>771</v>
      </c>
    </row>
    <row r="1694" spans="13:15" x14ac:dyDescent="0.25">
      <c r="M1694" t="s">
        <v>2913</v>
      </c>
      <c r="N1694" t="s">
        <v>49</v>
      </c>
      <c r="O1694" t="s">
        <v>1872</v>
      </c>
    </row>
    <row r="1695" spans="13:15" x14ac:dyDescent="0.25">
      <c r="M1695" t="s">
        <v>2915</v>
      </c>
      <c r="N1695" t="s">
        <v>49</v>
      </c>
      <c r="O1695" t="s">
        <v>2914</v>
      </c>
    </row>
    <row r="1696" spans="13:15" x14ac:dyDescent="0.25">
      <c r="M1696" t="s">
        <v>2917</v>
      </c>
      <c r="N1696" t="s">
        <v>49</v>
      </c>
      <c r="O1696" t="s">
        <v>2916</v>
      </c>
    </row>
    <row r="1697" spans="13:15" x14ac:dyDescent="0.25">
      <c r="M1697" t="s">
        <v>2918</v>
      </c>
      <c r="N1697" t="s">
        <v>49</v>
      </c>
      <c r="O1697" t="s">
        <v>2663</v>
      </c>
    </row>
    <row r="1698" spans="13:15" x14ac:dyDescent="0.25">
      <c r="M1698" t="s">
        <v>2920</v>
      </c>
      <c r="N1698" t="s">
        <v>49</v>
      </c>
      <c r="O1698" t="s">
        <v>2919</v>
      </c>
    </row>
    <row r="1699" spans="13:15" x14ac:dyDescent="0.25">
      <c r="M1699" t="s">
        <v>2921</v>
      </c>
      <c r="N1699" t="s">
        <v>49</v>
      </c>
      <c r="O1699" t="s">
        <v>399</v>
      </c>
    </row>
    <row r="1700" spans="13:15" x14ac:dyDescent="0.25">
      <c r="M1700" t="s">
        <v>2922</v>
      </c>
      <c r="N1700" t="s">
        <v>49</v>
      </c>
      <c r="O1700" t="s">
        <v>205</v>
      </c>
    </row>
    <row r="1701" spans="13:15" x14ac:dyDescent="0.25">
      <c r="M1701" t="s">
        <v>2923</v>
      </c>
      <c r="N1701" t="s">
        <v>49</v>
      </c>
      <c r="O1701" t="s">
        <v>407</v>
      </c>
    </row>
    <row r="1702" spans="13:15" x14ac:dyDescent="0.25">
      <c r="M1702" t="s">
        <v>2925</v>
      </c>
      <c r="N1702" t="s">
        <v>49</v>
      </c>
      <c r="O1702" t="s">
        <v>2924</v>
      </c>
    </row>
    <row r="1703" spans="13:15" x14ac:dyDescent="0.25">
      <c r="M1703" t="s">
        <v>2927</v>
      </c>
      <c r="N1703" t="s">
        <v>49</v>
      </c>
      <c r="O1703" t="s">
        <v>2926</v>
      </c>
    </row>
    <row r="1704" spans="13:15" x14ac:dyDescent="0.25">
      <c r="M1704" t="s">
        <v>2929</v>
      </c>
      <c r="N1704" t="s">
        <v>49</v>
      </c>
      <c r="O1704" t="s">
        <v>2928</v>
      </c>
    </row>
    <row r="1705" spans="13:15" x14ac:dyDescent="0.25">
      <c r="M1705" t="s">
        <v>2931</v>
      </c>
      <c r="N1705" t="s">
        <v>49</v>
      </c>
      <c r="O1705" t="s">
        <v>2930</v>
      </c>
    </row>
    <row r="1706" spans="13:15" x14ac:dyDescent="0.25">
      <c r="M1706" t="s">
        <v>2932</v>
      </c>
      <c r="N1706" t="s">
        <v>49</v>
      </c>
      <c r="O1706" t="s">
        <v>1270</v>
      </c>
    </row>
    <row r="1707" spans="13:15" x14ac:dyDescent="0.25">
      <c r="M1707" t="s">
        <v>2934</v>
      </c>
      <c r="N1707" t="s">
        <v>49</v>
      </c>
      <c r="O1707" t="s">
        <v>2933</v>
      </c>
    </row>
    <row r="1708" spans="13:15" x14ac:dyDescent="0.25">
      <c r="M1708" t="s">
        <v>2935</v>
      </c>
      <c r="N1708" t="s">
        <v>49</v>
      </c>
      <c r="O1708" t="s">
        <v>413</v>
      </c>
    </row>
    <row r="1709" spans="13:15" x14ac:dyDescent="0.25">
      <c r="M1709" t="s">
        <v>2936</v>
      </c>
      <c r="N1709" t="s">
        <v>49</v>
      </c>
      <c r="O1709" t="s">
        <v>417</v>
      </c>
    </row>
    <row r="1710" spans="13:15" x14ac:dyDescent="0.25">
      <c r="M1710" t="s">
        <v>2938</v>
      </c>
      <c r="N1710" t="s">
        <v>49</v>
      </c>
      <c r="O1710" t="s">
        <v>2937</v>
      </c>
    </row>
    <row r="1711" spans="13:15" x14ac:dyDescent="0.25">
      <c r="M1711" t="s">
        <v>2939</v>
      </c>
      <c r="N1711" t="s">
        <v>49</v>
      </c>
      <c r="O1711" t="s">
        <v>1715</v>
      </c>
    </row>
    <row r="1712" spans="13:15" x14ac:dyDescent="0.25">
      <c r="M1712" t="s">
        <v>2940</v>
      </c>
      <c r="N1712" t="s">
        <v>49</v>
      </c>
      <c r="O1712" t="s">
        <v>221</v>
      </c>
    </row>
    <row r="1713" spans="13:15" x14ac:dyDescent="0.25">
      <c r="M1713" t="s">
        <v>2942</v>
      </c>
      <c r="N1713" t="s">
        <v>49</v>
      </c>
      <c r="O1713" t="s">
        <v>2941</v>
      </c>
    </row>
    <row r="1714" spans="13:15" x14ac:dyDescent="0.25">
      <c r="M1714" t="s">
        <v>2944</v>
      </c>
      <c r="N1714" t="s">
        <v>49</v>
      </c>
      <c r="O1714" t="s">
        <v>2943</v>
      </c>
    </row>
    <row r="1715" spans="13:15" x14ac:dyDescent="0.25">
      <c r="M1715" t="s">
        <v>2946</v>
      </c>
      <c r="N1715" t="s">
        <v>49</v>
      </c>
      <c r="O1715" t="s">
        <v>2945</v>
      </c>
    </row>
    <row r="1716" spans="13:15" x14ac:dyDescent="0.25">
      <c r="M1716" t="s">
        <v>2947</v>
      </c>
      <c r="N1716" t="s">
        <v>49</v>
      </c>
      <c r="O1716" t="s">
        <v>1728</v>
      </c>
    </row>
    <row r="1717" spans="13:15" x14ac:dyDescent="0.25">
      <c r="M1717" t="s">
        <v>2949</v>
      </c>
      <c r="N1717" t="s">
        <v>49</v>
      </c>
      <c r="O1717" t="s">
        <v>2948</v>
      </c>
    </row>
    <row r="1718" spans="13:15" x14ac:dyDescent="0.25">
      <c r="M1718" t="s">
        <v>2951</v>
      </c>
      <c r="N1718" t="s">
        <v>49</v>
      </c>
      <c r="O1718" t="s">
        <v>2950</v>
      </c>
    </row>
    <row r="1719" spans="13:15" x14ac:dyDescent="0.25">
      <c r="M1719" t="s">
        <v>2952</v>
      </c>
      <c r="N1719" t="s">
        <v>49</v>
      </c>
      <c r="O1719" t="s">
        <v>1742</v>
      </c>
    </row>
    <row r="1720" spans="13:15" x14ac:dyDescent="0.25">
      <c r="M1720" t="s">
        <v>2954</v>
      </c>
      <c r="N1720" t="s">
        <v>49</v>
      </c>
      <c r="O1720" t="s">
        <v>2953</v>
      </c>
    </row>
    <row r="1721" spans="13:15" x14ac:dyDescent="0.25">
      <c r="M1721" t="s">
        <v>2955</v>
      </c>
      <c r="N1721" t="s">
        <v>49</v>
      </c>
      <c r="O1721" t="s">
        <v>2711</v>
      </c>
    </row>
    <row r="1722" spans="13:15" x14ac:dyDescent="0.25">
      <c r="M1722" t="s">
        <v>2956</v>
      </c>
      <c r="N1722" t="s">
        <v>49</v>
      </c>
      <c r="O1722" t="s">
        <v>1033</v>
      </c>
    </row>
    <row r="1723" spans="13:15" x14ac:dyDescent="0.25">
      <c r="M1723" t="s">
        <v>2957</v>
      </c>
      <c r="N1723" t="s">
        <v>49</v>
      </c>
      <c r="O1723" t="s">
        <v>2714</v>
      </c>
    </row>
    <row r="1724" spans="13:15" x14ac:dyDescent="0.25">
      <c r="M1724" t="s">
        <v>2958</v>
      </c>
      <c r="N1724" t="s">
        <v>49</v>
      </c>
      <c r="O1724" t="s">
        <v>439</v>
      </c>
    </row>
    <row r="1725" spans="13:15" x14ac:dyDescent="0.25">
      <c r="M1725" t="s">
        <v>2960</v>
      </c>
      <c r="N1725" t="s">
        <v>49</v>
      </c>
      <c r="O1725" t="s">
        <v>2959</v>
      </c>
    </row>
    <row r="1726" spans="13:15" x14ac:dyDescent="0.25">
      <c r="M1726" t="s">
        <v>2962</v>
      </c>
      <c r="N1726" t="s">
        <v>49</v>
      </c>
      <c r="O1726" t="s">
        <v>2961</v>
      </c>
    </row>
    <row r="1727" spans="13:15" x14ac:dyDescent="0.25">
      <c r="M1727" t="s">
        <v>2963</v>
      </c>
      <c r="N1727" t="s">
        <v>49</v>
      </c>
      <c r="O1727" t="s">
        <v>2450</v>
      </c>
    </row>
    <row r="1728" spans="13:15" x14ac:dyDescent="0.25">
      <c r="M1728" t="s">
        <v>2964</v>
      </c>
      <c r="N1728" t="s">
        <v>49</v>
      </c>
      <c r="O1728" t="s">
        <v>450</v>
      </c>
    </row>
    <row r="1729" spans="13:15" x14ac:dyDescent="0.25">
      <c r="M1729" t="s">
        <v>2966</v>
      </c>
      <c r="N1729" t="s">
        <v>49</v>
      </c>
      <c r="O1729" t="s">
        <v>2965</v>
      </c>
    </row>
    <row r="1730" spans="13:15" x14ac:dyDescent="0.25">
      <c r="M1730" t="s">
        <v>2968</v>
      </c>
      <c r="N1730" t="s">
        <v>49</v>
      </c>
      <c r="O1730" t="s">
        <v>2967</v>
      </c>
    </row>
    <row r="1731" spans="13:15" x14ac:dyDescent="0.25">
      <c r="M1731" t="s">
        <v>2970</v>
      </c>
      <c r="N1731" t="s">
        <v>49</v>
      </c>
      <c r="O1731" t="s">
        <v>2969</v>
      </c>
    </row>
    <row r="1732" spans="13:15" x14ac:dyDescent="0.25">
      <c r="M1732" t="s">
        <v>2971</v>
      </c>
      <c r="N1732" t="s">
        <v>49</v>
      </c>
      <c r="O1732" t="s">
        <v>1766</v>
      </c>
    </row>
    <row r="1733" spans="13:15" x14ac:dyDescent="0.25">
      <c r="M1733" t="s">
        <v>2972</v>
      </c>
      <c r="N1733" t="s">
        <v>49</v>
      </c>
      <c r="O1733" t="s">
        <v>1770</v>
      </c>
    </row>
    <row r="1734" spans="13:15" x14ac:dyDescent="0.25">
      <c r="M1734" t="s">
        <v>2973</v>
      </c>
      <c r="N1734" t="s">
        <v>49</v>
      </c>
      <c r="O1734" t="s">
        <v>1772</v>
      </c>
    </row>
    <row r="1735" spans="13:15" x14ac:dyDescent="0.25">
      <c r="M1735" t="s">
        <v>2974</v>
      </c>
      <c r="N1735" t="s">
        <v>49</v>
      </c>
      <c r="O1735" t="s">
        <v>1605</v>
      </c>
    </row>
    <row r="1736" spans="13:15" x14ac:dyDescent="0.25">
      <c r="M1736" t="s">
        <v>2975</v>
      </c>
      <c r="N1736" t="s">
        <v>49</v>
      </c>
      <c r="O1736" t="s">
        <v>1778</v>
      </c>
    </row>
    <row r="1737" spans="13:15" x14ac:dyDescent="0.25">
      <c r="M1737" t="s">
        <v>2977</v>
      </c>
      <c r="N1737" t="s">
        <v>49</v>
      </c>
      <c r="O1737" t="s">
        <v>2976</v>
      </c>
    </row>
    <row r="1738" spans="13:15" x14ac:dyDescent="0.25">
      <c r="M1738" t="s">
        <v>2978</v>
      </c>
      <c r="N1738" t="s">
        <v>49</v>
      </c>
      <c r="O1738" t="s">
        <v>1071</v>
      </c>
    </row>
    <row r="1739" spans="13:15" x14ac:dyDescent="0.25">
      <c r="M1739" t="s">
        <v>2980</v>
      </c>
      <c r="N1739" t="s">
        <v>49</v>
      </c>
      <c r="O1739" t="s">
        <v>2979</v>
      </c>
    </row>
    <row r="1740" spans="13:15" x14ac:dyDescent="0.25">
      <c r="M1740" t="s">
        <v>2981</v>
      </c>
      <c r="N1740" t="s">
        <v>49</v>
      </c>
      <c r="O1740" t="s">
        <v>1195</v>
      </c>
    </row>
    <row r="1741" spans="13:15" x14ac:dyDescent="0.25">
      <c r="M1741" t="s">
        <v>2982</v>
      </c>
      <c r="N1741" t="s">
        <v>49</v>
      </c>
      <c r="O1741" t="s">
        <v>126</v>
      </c>
    </row>
    <row r="1742" spans="13:15" x14ac:dyDescent="0.25">
      <c r="M1742" t="s">
        <v>2983</v>
      </c>
      <c r="N1742" t="s">
        <v>49</v>
      </c>
      <c r="O1742" t="s">
        <v>1097</v>
      </c>
    </row>
    <row r="1743" spans="13:15" x14ac:dyDescent="0.25">
      <c r="M1743" t="s">
        <v>2984</v>
      </c>
      <c r="N1743" t="s">
        <v>49</v>
      </c>
      <c r="O1743" t="s">
        <v>1099</v>
      </c>
    </row>
    <row r="1744" spans="13:15" x14ac:dyDescent="0.25">
      <c r="M1744" t="s">
        <v>2985</v>
      </c>
      <c r="N1744" t="s">
        <v>49</v>
      </c>
      <c r="O1744" t="s">
        <v>1101</v>
      </c>
    </row>
    <row r="1745" spans="13:15" x14ac:dyDescent="0.25">
      <c r="M1745" t="s">
        <v>2986</v>
      </c>
      <c r="N1745" t="s">
        <v>49</v>
      </c>
      <c r="O1745" t="s">
        <v>2127</v>
      </c>
    </row>
    <row r="1746" spans="13:15" x14ac:dyDescent="0.25">
      <c r="M1746" t="s">
        <v>2988</v>
      </c>
      <c r="N1746" t="s">
        <v>50</v>
      </c>
      <c r="O1746" t="s">
        <v>2987</v>
      </c>
    </row>
    <row r="1747" spans="13:15" x14ac:dyDescent="0.25">
      <c r="M1747" t="s">
        <v>2989</v>
      </c>
      <c r="N1747" t="s">
        <v>50</v>
      </c>
      <c r="O1747" t="s">
        <v>362</v>
      </c>
    </row>
    <row r="1748" spans="13:15" x14ac:dyDescent="0.25">
      <c r="M1748" t="s">
        <v>2990</v>
      </c>
      <c r="N1748" t="s">
        <v>50</v>
      </c>
      <c r="O1748" t="s">
        <v>623</v>
      </c>
    </row>
    <row r="1749" spans="13:15" x14ac:dyDescent="0.25">
      <c r="M1749" t="s">
        <v>2992</v>
      </c>
      <c r="N1749" t="s">
        <v>50</v>
      </c>
      <c r="O1749" t="s">
        <v>2991</v>
      </c>
    </row>
    <row r="1750" spans="13:15" x14ac:dyDescent="0.25">
      <c r="M1750" t="s">
        <v>2994</v>
      </c>
      <c r="N1750" t="s">
        <v>50</v>
      </c>
      <c r="O1750" t="s">
        <v>2993</v>
      </c>
    </row>
    <row r="1751" spans="13:15" x14ac:dyDescent="0.25">
      <c r="M1751" t="s">
        <v>2996</v>
      </c>
      <c r="N1751" t="s">
        <v>50</v>
      </c>
      <c r="O1751" t="s">
        <v>2995</v>
      </c>
    </row>
    <row r="1752" spans="13:15" x14ac:dyDescent="0.25">
      <c r="M1752" t="s">
        <v>2997</v>
      </c>
      <c r="N1752" t="s">
        <v>50</v>
      </c>
      <c r="O1752" t="s">
        <v>497</v>
      </c>
    </row>
    <row r="1753" spans="13:15" x14ac:dyDescent="0.25">
      <c r="M1753" t="s">
        <v>2999</v>
      </c>
      <c r="N1753" t="s">
        <v>50</v>
      </c>
      <c r="O1753" t="s">
        <v>2998</v>
      </c>
    </row>
    <row r="1754" spans="13:15" x14ac:dyDescent="0.25">
      <c r="M1754" t="s">
        <v>3000</v>
      </c>
      <c r="N1754" t="s">
        <v>50</v>
      </c>
      <c r="O1754" t="s">
        <v>413</v>
      </c>
    </row>
    <row r="1755" spans="13:15" x14ac:dyDescent="0.25">
      <c r="M1755" t="s">
        <v>3001</v>
      </c>
      <c r="N1755" t="s">
        <v>50</v>
      </c>
      <c r="O1755" t="s">
        <v>1567</v>
      </c>
    </row>
    <row r="1756" spans="13:15" x14ac:dyDescent="0.25">
      <c r="M1756" t="s">
        <v>3002</v>
      </c>
      <c r="N1756" t="s">
        <v>50</v>
      </c>
      <c r="O1756" t="s">
        <v>662</v>
      </c>
    </row>
    <row r="1757" spans="13:15" x14ac:dyDescent="0.25">
      <c r="M1757" t="s">
        <v>3004</v>
      </c>
      <c r="N1757" t="s">
        <v>50</v>
      </c>
      <c r="O1757" t="s">
        <v>3003</v>
      </c>
    </row>
    <row r="1758" spans="13:15" x14ac:dyDescent="0.25">
      <c r="M1758" t="s">
        <v>3006</v>
      </c>
      <c r="N1758" t="s">
        <v>50</v>
      </c>
      <c r="O1758" t="s">
        <v>3005</v>
      </c>
    </row>
    <row r="1759" spans="13:15" x14ac:dyDescent="0.25">
      <c r="M1759" t="s">
        <v>3008</v>
      </c>
      <c r="N1759" t="s">
        <v>50</v>
      </c>
      <c r="O1759" t="s">
        <v>3007</v>
      </c>
    </row>
    <row r="1760" spans="13:15" x14ac:dyDescent="0.25">
      <c r="M1760" t="s">
        <v>3010</v>
      </c>
      <c r="N1760" t="s">
        <v>50</v>
      </c>
      <c r="O1760" t="s">
        <v>3009</v>
      </c>
    </row>
    <row r="1761" spans="13:15" x14ac:dyDescent="0.25">
      <c r="M1761" t="s">
        <v>3012</v>
      </c>
      <c r="N1761" t="s">
        <v>50</v>
      </c>
      <c r="O1761" t="s">
        <v>3011</v>
      </c>
    </row>
    <row r="1762" spans="13:15" x14ac:dyDescent="0.25">
      <c r="M1762" t="s">
        <v>3014</v>
      </c>
      <c r="N1762" t="s">
        <v>50</v>
      </c>
      <c r="O1762" t="s">
        <v>3013</v>
      </c>
    </row>
    <row r="1763" spans="13:15" x14ac:dyDescent="0.25">
      <c r="M1763" t="s">
        <v>3016</v>
      </c>
      <c r="N1763" t="s">
        <v>51</v>
      </c>
      <c r="O1763" t="s">
        <v>3015</v>
      </c>
    </row>
    <row r="1764" spans="13:15" x14ac:dyDescent="0.25">
      <c r="M1764" t="s">
        <v>3017</v>
      </c>
      <c r="N1764" t="s">
        <v>51</v>
      </c>
      <c r="O1764" t="s">
        <v>358</v>
      </c>
    </row>
    <row r="1765" spans="13:15" x14ac:dyDescent="0.25">
      <c r="M1765" t="s">
        <v>3019</v>
      </c>
      <c r="N1765" t="s">
        <v>51</v>
      </c>
      <c r="O1765" t="s">
        <v>3018</v>
      </c>
    </row>
    <row r="1766" spans="13:15" x14ac:dyDescent="0.25">
      <c r="M1766" t="s">
        <v>3021</v>
      </c>
      <c r="N1766" t="s">
        <v>51</v>
      </c>
      <c r="O1766" t="s">
        <v>3020</v>
      </c>
    </row>
    <row r="1767" spans="13:15" x14ac:dyDescent="0.25">
      <c r="M1767" t="s">
        <v>3023</v>
      </c>
      <c r="N1767" t="s">
        <v>51</v>
      </c>
      <c r="O1767" t="s">
        <v>3022</v>
      </c>
    </row>
    <row r="1768" spans="13:15" x14ac:dyDescent="0.25">
      <c r="M1768" t="s">
        <v>3024</v>
      </c>
      <c r="N1768" t="s">
        <v>51</v>
      </c>
      <c r="O1768" t="s">
        <v>781</v>
      </c>
    </row>
    <row r="1769" spans="13:15" x14ac:dyDescent="0.25">
      <c r="M1769" t="s">
        <v>3026</v>
      </c>
      <c r="N1769" t="s">
        <v>51</v>
      </c>
      <c r="O1769" t="s">
        <v>3025</v>
      </c>
    </row>
    <row r="1770" spans="13:15" x14ac:dyDescent="0.25">
      <c r="M1770" t="s">
        <v>3028</v>
      </c>
      <c r="N1770" t="s">
        <v>51</v>
      </c>
      <c r="O1770" t="s">
        <v>3027</v>
      </c>
    </row>
    <row r="1771" spans="13:15" x14ac:dyDescent="0.25">
      <c r="M1771" t="s">
        <v>3030</v>
      </c>
      <c r="N1771" t="s">
        <v>51</v>
      </c>
      <c r="O1771" t="s">
        <v>3029</v>
      </c>
    </row>
    <row r="1772" spans="13:15" x14ac:dyDescent="0.25">
      <c r="M1772" t="s">
        <v>3031</v>
      </c>
      <c r="N1772" t="s">
        <v>51</v>
      </c>
      <c r="O1772" t="s">
        <v>1459</v>
      </c>
    </row>
    <row r="1773" spans="13:15" x14ac:dyDescent="0.25">
      <c r="M1773" t="s">
        <v>3033</v>
      </c>
      <c r="N1773" t="s">
        <v>18</v>
      </c>
      <c r="O1773" t="s">
        <v>3032</v>
      </c>
    </row>
    <row r="1774" spans="13:15" x14ac:dyDescent="0.25">
      <c r="M1774" t="s">
        <v>3035</v>
      </c>
      <c r="N1774" t="s">
        <v>18</v>
      </c>
      <c r="O1774" t="s">
        <v>3034</v>
      </c>
    </row>
    <row r="1775" spans="13:15" x14ac:dyDescent="0.25">
      <c r="M1775" t="s">
        <v>3037</v>
      </c>
      <c r="N1775" t="s">
        <v>18</v>
      </c>
      <c r="O1775" t="s">
        <v>3036</v>
      </c>
    </row>
    <row r="1776" spans="13:15" x14ac:dyDescent="0.25">
      <c r="M1776" t="s">
        <v>3038</v>
      </c>
      <c r="N1776" t="s">
        <v>18</v>
      </c>
      <c r="O1776" t="s">
        <v>880</v>
      </c>
    </row>
    <row r="1777" spans="13:15" x14ac:dyDescent="0.25">
      <c r="M1777" t="s">
        <v>3040</v>
      </c>
      <c r="N1777" t="s">
        <v>18</v>
      </c>
      <c r="O1777" t="s">
        <v>3039</v>
      </c>
    </row>
    <row r="1778" spans="13:15" x14ac:dyDescent="0.25">
      <c r="M1778" t="s">
        <v>3041</v>
      </c>
      <c r="N1778" t="s">
        <v>18</v>
      </c>
      <c r="O1778" t="s">
        <v>1224</v>
      </c>
    </row>
    <row r="1779" spans="13:15" x14ac:dyDescent="0.25">
      <c r="M1779" t="s">
        <v>3042</v>
      </c>
      <c r="N1779" t="s">
        <v>18</v>
      </c>
      <c r="O1779" t="s">
        <v>2178</v>
      </c>
    </row>
    <row r="1780" spans="13:15" x14ac:dyDescent="0.25">
      <c r="M1780" t="s">
        <v>3044</v>
      </c>
      <c r="N1780" t="s">
        <v>18</v>
      </c>
      <c r="O1780" t="s">
        <v>3043</v>
      </c>
    </row>
    <row r="1781" spans="13:15" x14ac:dyDescent="0.25">
      <c r="M1781" t="s">
        <v>3046</v>
      </c>
      <c r="N1781" t="s">
        <v>18</v>
      </c>
      <c r="O1781" t="s">
        <v>3045</v>
      </c>
    </row>
    <row r="1782" spans="13:15" x14ac:dyDescent="0.25">
      <c r="M1782" t="s">
        <v>3048</v>
      </c>
      <c r="N1782" t="s">
        <v>18</v>
      </c>
      <c r="O1782" t="s">
        <v>3047</v>
      </c>
    </row>
    <row r="1783" spans="13:15" x14ac:dyDescent="0.25">
      <c r="M1783" t="s">
        <v>3049</v>
      </c>
      <c r="N1783" t="s">
        <v>18</v>
      </c>
      <c r="O1783" t="s">
        <v>1298</v>
      </c>
    </row>
    <row r="1784" spans="13:15" x14ac:dyDescent="0.25">
      <c r="M1784" t="s">
        <v>3050</v>
      </c>
      <c r="N1784" t="s">
        <v>18</v>
      </c>
      <c r="O1784" t="s">
        <v>712</v>
      </c>
    </row>
    <row r="1785" spans="13:15" x14ac:dyDescent="0.25">
      <c r="M1785" t="s">
        <v>3052</v>
      </c>
      <c r="N1785" t="s">
        <v>18</v>
      </c>
      <c r="O1785" t="s">
        <v>3051</v>
      </c>
    </row>
    <row r="1786" spans="13:15" x14ac:dyDescent="0.25">
      <c r="M1786" t="s">
        <v>3053</v>
      </c>
      <c r="N1786" t="s">
        <v>18</v>
      </c>
      <c r="O1786" t="s">
        <v>1724</v>
      </c>
    </row>
    <row r="1787" spans="13:15" x14ac:dyDescent="0.25">
      <c r="M1787" t="s">
        <v>3055</v>
      </c>
      <c r="N1787" t="s">
        <v>18</v>
      </c>
      <c r="O1787" t="s">
        <v>3054</v>
      </c>
    </row>
    <row r="1788" spans="13:15" x14ac:dyDescent="0.25">
      <c r="M1788" t="s">
        <v>3057</v>
      </c>
      <c r="N1788" t="s">
        <v>18</v>
      </c>
      <c r="O1788" t="s">
        <v>3056</v>
      </c>
    </row>
    <row r="1789" spans="13:15" x14ac:dyDescent="0.25">
      <c r="M1789" t="s">
        <v>3059</v>
      </c>
      <c r="N1789" t="s">
        <v>18</v>
      </c>
      <c r="O1789" t="s">
        <v>3058</v>
      </c>
    </row>
    <row r="1790" spans="13:15" x14ac:dyDescent="0.25">
      <c r="M1790" t="s">
        <v>3060</v>
      </c>
      <c r="N1790" t="s">
        <v>18</v>
      </c>
      <c r="O1790" t="s">
        <v>2122</v>
      </c>
    </row>
    <row r="1791" spans="13:15" x14ac:dyDescent="0.25">
      <c r="M1791" t="s">
        <v>3061</v>
      </c>
      <c r="N1791" t="s">
        <v>18</v>
      </c>
      <c r="O1791" t="s">
        <v>726</v>
      </c>
    </row>
    <row r="1792" spans="13:15" x14ac:dyDescent="0.25">
      <c r="M1792" t="s">
        <v>3062</v>
      </c>
      <c r="N1792" t="s">
        <v>18</v>
      </c>
      <c r="O1792" t="s">
        <v>464</v>
      </c>
    </row>
    <row r="1793" spans="13:15" x14ac:dyDescent="0.25">
      <c r="M1793" t="s">
        <v>3063</v>
      </c>
      <c r="N1793" t="s">
        <v>18</v>
      </c>
      <c r="O1793" t="s">
        <v>1094</v>
      </c>
    </row>
    <row r="1794" spans="13:15" x14ac:dyDescent="0.25">
      <c r="M1794" t="s">
        <v>3065</v>
      </c>
      <c r="N1794" t="s">
        <v>52</v>
      </c>
      <c r="O1794" t="s">
        <v>3064</v>
      </c>
    </row>
    <row r="1795" spans="13:15" x14ac:dyDescent="0.25">
      <c r="M1795" t="s">
        <v>3067</v>
      </c>
      <c r="N1795" t="s">
        <v>52</v>
      </c>
      <c r="O1795" t="s">
        <v>3066</v>
      </c>
    </row>
    <row r="1796" spans="13:15" x14ac:dyDescent="0.25">
      <c r="M1796" t="s">
        <v>3069</v>
      </c>
      <c r="N1796" t="s">
        <v>52</v>
      </c>
      <c r="O1796" t="s">
        <v>3068</v>
      </c>
    </row>
    <row r="1797" spans="13:15" x14ac:dyDescent="0.25">
      <c r="M1797" t="s">
        <v>3071</v>
      </c>
      <c r="N1797" t="s">
        <v>52</v>
      </c>
      <c r="O1797" t="s">
        <v>3070</v>
      </c>
    </row>
    <row r="1798" spans="13:15" x14ac:dyDescent="0.25">
      <c r="M1798" t="s">
        <v>3072</v>
      </c>
      <c r="N1798" t="s">
        <v>52</v>
      </c>
      <c r="O1798" t="s">
        <v>2879</v>
      </c>
    </row>
    <row r="1799" spans="13:15" x14ac:dyDescent="0.25">
      <c r="M1799" t="s">
        <v>3074</v>
      </c>
      <c r="N1799" t="s">
        <v>52</v>
      </c>
      <c r="O1799" t="s">
        <v>3073</v>
      </c>
    </row>
    <row r="1800" spans="13:15" x14ac:dyDescent="0.25">
      <c r="M1800" t="s">
        <v>3076</v>
      </c>
      <c r="N1800" t="s">
        <v>52</v>
      </c>
      <c r="O1800" t="s">
        <v>3075</v>
      </c>
    </row>
    <row r="1801" spans="13:15" x14ac:dyDescent="0.25">
      <c r="M1801" t="s">
        <v>3078</v>
      </c>
      <c r="N1801" t="s">
        <v>52</v>
      </c>
      <c r="O1801" t="s">
        <v>3077</v>
      </c>
    </row>
    <row r="1802" spans="13:15" x14ac:dyDescent="0.25">
      <c r="M1802" t="s">
        <v>3080</v>
      </c>
      <c r="N1802" t="s">
        <v>52</v>
      </c>
      <c r="O1802" t="s">
        <v>3079</v>
      </c>
    </row>
    <row r="1803" spans="13:15" x14ac:dyDescent="0.25">
      <c r="M1803" t="s">
        <v>3081</v>
      </c>
      <c r="N1803" t="s">
        <v>52</v>
      </c>
      <c r="O1803" t="s">
        <v>392</v>
      </c>
    </row>
    <row r="1804" spans="13:15" x14ac:dyDescent="0.25">
      <c r="M1804" t="s">
        <v>3083</v>
      </c>
      <c r="N1804" t="s">
        <v>52</v>
      </c>
      <c r="O1804" t="s">
        <v>3082</v>
      </c>
    </row>
    <row r="1805" spans="13:15" x14ac:dyDescent="0.25">
      <c r="M1805" t="s">
        <v>3085</v>
      </c>
      <c r="N1805" t="s">
        <v>52</v>
      </c>
      <c r="O1805" t="s">
        <v>3084</v>
      </c>
    </row>
    <row r="1806" spans="13:15" x14ac:dyDescent="0.25">
      <c r="M1806" t="s">
        <v>3087</v>
      </c>
      <c r="N1806" t="s">
        <v>52</v>
      </c>
      <c r="O1806" t="s">
        <v>3086</v>
      </c>
    </row>
    <row r="1807" spans="13:15" x14ac:dyDescent="0.25">
      <c r="M1807" t="s">
        <v>3089</v>
      </c>
      <c r="N1807" t="s">
        <v>52</v>
      </c>
      <c r="O1807" t="s">
        <v>3088</v>
      </c>
    </row>
    <row r="1808" spans="13:15" x14ac:dyDescent="0.25">
      <c r="M1808" t="s">
        <v>3090</v>
      </c>
      <c r="N1808" t="s">
        <v>52</v>
      </c>
      <c r="O1808" t="s">
        <v>413</v>
      </c>
    </row>
    <row r="1809" spans="13:15" x14ac:dyDescent="0.25">
      <c r="M1809" t="s">
        <v>3092</v>
      </c>
      <c r="N1809" t="s">
        <v>52</v>
      </c>
      <c r="O1809" t="s">
        <v>3091</v>
      </c>
    </row>
    <row r="1810" spans="13:15" x14ac:dyDescent="0.25">
      <c r="M1810" t="s">
        <v>3094</v>
      </c>
      <c r="N1810" t="s">
        <v>52</v>
      </c>
      <c r="O1810" t="s">
        <v>3093</v>
      </c>
    </row>
    <row r="1811" spans="13:15" x14ac:dyDescent="0.25">
      <c r="M1811" t="s">
        <v>3096</v>
      </c>
      <c r="N1811" t="s">
        <v>52</v>
      </c>
      <c r="O1811" t="s">
        <v>3095</v>
      </c>
    </row>
    <row r="1812" spans="13:15" x14ac:dyDescent="0.25">
      <c r="M1812" t="s">
        <v>3098</v>
      </c>
      <c r="N1812" t="s">
        <v>52</v>
      </c>
      <c r="O1812" t="s">
        <v>3097</v>
      </c>
    </row>
    <row r="1813" spans="13:15" x14ac:dyDescent="0.25">
      <c r="M1813" t="s">
        <v>3099</v>
      </c>
      <c r="N1813" t="s">
        <v>52</v>
      </c>
      <c r="O1813" t="s">
        <v>671</v>
      </c>
    </row>
    <row r="1814" spans="13:15" x14ac:dyDescent="0.25">
      <c r="M1814" t="s">
        <v>3101</v>
      </c>
      <c r="N1814" t="s">
        <v>52</v>
      </c>
      <c r="O1814" t="s">
        <v>3100</v>
      </c>
    </row>
    <row r="1815" spans="13:15" x14ac:dyDescent="0.25">
      <c r="M1815" t="s">
        <v>3103</v>
      </c>
      <c r="N1815" t="s">
        <v>52</v>
      </c>
      <c r="O1815" t="s">
        <v>3102</v>
      </c>
    </row>
    <row r="1816" spans="13:15" x14ac:dyDescent="0.25">
      <c r="M1816" t="s">
        <v>3104</v>
      </c>
      <c r="N1816" t="s">
        <v>52</v>
      </c>
      <c r="O1816" t="s">
        <v>2827</v>
      </c>
    </row>
    <row r="1817" spans="13:15" x14ac:dyDescent="0.25">
      <c r="M1817" t="s">
        <v>3106</v>
      </c>
      <c r="N1817" t="s">
        <v>52</v>
      </c>
      <c r="O1817" t="s">
        <v>3105</v>
      </c>
    </row>
    <row r="1818" spans="13:15" x14ac:dyDescent="0.25">
      <c r="M1818" t="s">
        <v>3107</v>
      </c>
      <c r="N1818" t="s">
        <v>52</v>
      </c>
      <c r="O1818" t="s">
        <v>692</v>
      </c>
    </row>
    <row r="1819" spans="13:15" x14ac:dyDescent="0.25">
      <c r="M1819" t="s">
        <v>3108</v>
      </c>
      <c r="N1819" t="s">
        <v>52</v>
      </c>
      <c r="O1819" t="s">
        <v>694</v>
      </c>
    </row>
    <row r="1820" spans="13:15" x14ac:dyDescent="0.25">
      <c r="M1820" t="s">
        <v>3110</v>
      </c>
      <c r="N1820" t="s">
        <v>52</v>
      </c>
      <c r="O1820" t="s">
        <v>3109</v>
      </c>
    </row>
    <row r="1821" spans="13:15" x14ac:dyDescent="0.25">
      <c r="M1821" t="s">
        <v>3111</v>
      </c>
      <c r="N1821" t="s">
        <v>52</v>
      </c>
      <c r="O1821" t="s">
        <v>563</v>
      </c>
    </row>
    <row r="1822" spans="13:15" x14ac:dyDescent="0.25">
      <c r="M1822" t="s">
        <v>3113</v>
      </c>
      <c r="N1822" t="s">
        <v>52</v>
      </c>
      <c r="O1822" t="s">
        <v>3112</v>
      </c>
    </row>
    <row r="1823" spans="13:15" x14ac:dyDescent="0.25">
      <c r="M1823" t="s">
        <v>3115</v>
      </c>
      <c r="N1823" t="s">
        <v>52</v>
      </c>
      <c r="O1823" t="s">
        <v>3114</v>
      </c>
    </row>
    <row r="1824" spans="13:15" x14ac:dyDescent="0.25">
      <c r="M1824" t="s">
        <v>3117</v>
      </c>
      <c r="N1824" t="s">
        <v>52</v>
      </c>
      <c r="O1824" t="s">
        <v>3116</v>
      </c>
    </row>
    <row r="1825" spans="13:15" x14ac:dyDescent="0.25">
      <c r="M1825" t="s">
        <v>3118</v>
      </c>
      <c r="N1825" t="s">
        <v>52</v>
      </c>
      <c r="O1825" t="s">
        <v>464</v>
      </c>
    </row>
    <row r="1826" spans="13:15" x14ac:dyDescent="0.25">
      <c r="M1826" t="s">
        <v>3120</v>
      </c>
      <c r="N1826" t="s">
        <v>52</v>
      </c>
      <c r="O1826" t="s">
        <v>3119</v>
      </c>
    </row>
    <row r="1827" spans="13:15" x14ac:dyDescent="0.25">
      <c r="M1827" t="s">
        <v>3122</v>
      </c>
      <c r="N1827" t="s">
        <v>19</v>
      </c>
      <c r="O1827" t="s">
        <v>3121</v>
      </c>
    </row>
    <row r="1828" spans="13:15" x14ac:dyDescent="0.25">
      <c r="M1828" t="s">
        <v>3123</v>
      </c>
      <c r="N1828" t="s">
        <v>19</v>
      </c>
      <c r="O1828" t="s">
        <v>2129</v>
      </c>
    </row>
    <row r="1829" spans="13:15" x14ac:dyDescent="0.25">
      <c r="M1829" t="s">
        <v>3125</v>
      </c>
      <c r="N1829" t="s">
        <v>19</v>
      </c>
      <c r="O1829" t="s">
        <v>3124</v>
      </c>
    </row>
    <row r="1830" spans="13:15" x14ac:dyDescent="0.25">
      <c r="M1830" t="s">
        <v>3127</v>
      </c>
      <c r="N1830" t="s">
        <v>19</v>
      </c>
      <c r="O1830" t="s">
        <v>3126</v>
      </c>
    </row>
    <row r="1831" spans="13:15" x14ac:dyDescent="0.25">
      <c r="M1831" t="s">
        <v>3129</v>
      </c>
      <c r="N1831" t="s">
        <v>19</v>
      </c>
      <c r="O1831" t="s">
        <v>3128</v>
      </c>
    </row>
    <row r="1832" spans="13:15" x14ac:dyDescent="0.25">
      <c r="M1832" t="s">
        <v>3131</v>
      </c>
      <c r="N1832" t="s">
        <v>19</v>
      </c>
      <c r="O1832" t="s">
        <v>3130</v>
      </c>
    </row>
    <row r="1833" spans="13:15" x14ac:dyDescent="0.25">
      <c r="M1833" t="s">
        <v>3132</v>
      </c>
      <c r="N1833" t="s">
        <v>19</v>
      </c>
      <c r="O1833" t="s">
        <v>1643</v>
      </c>
    </row>
    <row r="1834" spans="13:15" x14ac:dyDescent="0.25">
      <c r="M1834" t="s">
        <v>3134</v>
      </c>
      <c r="N1834" t="s">
        <v>19</v>
      </c>
      <c r="O1834" t="s">
        <v>3133</v>
      </c>
    </row>
    <row r="1835" spans="13:15" x14ac:dyDescent="0.25">
      <c r="M1835" t="s">
        <v>3136</v>
      </c>
      <c r="N1835" t="s">
        <v>19</v>
      </c>
      <c r="O1835" t="s">
        <v>3135</v>
      </c>
    </row>
    <row r="1836" spans="13:15" x14ac:dyDescent="0.25">
      <c r="M1836" t="s">
        <v>3137</v>
      </c>
      <c r="N1836" t="s">
        <v>19</v>
      </c>
      <c r="O1836" t="s">
        <v>1218</v>
      </c>
    </row>
    <row r="1837" spans="13:15" x14ac:dyDescent="0.25">
      <c r="M1837" t="s">
        <v>3138</v>
      </c>
      <c r="N1837" t="s">
        <v>19</v>
      </c>
      <c r="O1837" t="s">
        <v>368</v>
      </c>
    </row>
    <row r="1838" spans="13:15" x14ac:dyDescent="0.25">
      <c r="M1838" t="s">
        <v>3140</v>
      </c>
      <c r="N1838" t="s">
        <v>19</v>
      </c>
      <c r="O1838" t="s">
        <v>3139</v>
      </c>
    </row>
    <row r="1839" spans="13:15" x14ac:dyDescent="0.25">
      <c r="M1839" t="s">
        <v>3141</v>
      </c>
      <c r="N1839" t="s">
        <v>19</v>
      </c>
      <c r="O1839" t="s">
        <v>87</v>
      </c>
    </row>
    <row r="1840" spans="13:15" x14ac:dyDescent="0.25">
      <c r="M1840" t="s">
        <v>3143</v>
      </c>
      <c r="N1840" t="s">
        <v>19</v>
      </c>
      <c r="O1840" t="s">
        <v>3142</v>
      </c>
    </row>
    <row r="1841" spans="13:15" x14ac:dyDescent="0.25">
      <c r="M1841" t="s">
        <v>3145</v>
      </c>
      <c r="N1841" t="s">
        <v>19</v>
      </c>
      <c r="O1841" t="s">
        <v>3144</v>
      </c>
    </row>
    <row r="1842" spans="13:15" x14ac:dyDescent="0.25">
      <c r="M1842" t="s">
        <v>3146</v>
      </c>
      <c r="N1842" t="s">
        <v>19</v>
      </c>
      <c r="O1842" t="s">
        <v>2178</v>
      </c>
    </row>
    <row r="1843" spans="13:15" x14ac:dyDescent="0.25">
      <c r="M1843" t="s">
        <v>3147</v>
      </c>
      <c r="N1843" t="s">
        <v>19</v>
      </c>
      <c r="O1843" t="s">
        <v>191</v>
      </c>
    </row>
    <row r="1844" spans="13:15" x14ac:dyDescent="0.25">
      <c r="M1844" t="s">
        <v>3148</v>
      </c>
      <c r="N1844" t="s">
        <v>19</v>
      </c>
      <c r="O1844" t="s">
        <v>388</v>
      </c>
    </row>
    <row r="1845" spans="13:15" x14ac:dyDescent="0.25">
      <c r="M1845" t="s">
        <v>3149</v>
      </c>
      <c r="N1845" t="s">
        <v>19</v>
      </c>
      <c r="O1845" t="s">
        <v>2233</v>
      </c>
    </row>
    <row r="1846" spans="13:15" x14ac:dyDescent="0.25">
      <c r="M1846" t="s">
        <v>3150</v>
      </c>
      <c r="N1846" t="s">
        <v>19</v>
      </c>
      <c r="O1846" t="s">
        <v>195</v>
      </c>
    </row>
    <row r="1847" spans="13:15" x14ac:dyDescent="0.25">
      <c r="M1847" t="s">
        <v>3151</v>
      </c>
      <c r="N1847" t="s">
        <v>19</v>
      </c>
      <c r="O1847" t="s">
        <v>771</v>
      </c>
    </row>
    <row r="1848" spans="13:15" x14ac:dyDescent="0.25">
      <c r="M1848" t="s">
        <v>3153</v>
      </c>
      <c r="N1848" t="s">
        <v>19</v>
      </c>
      <c r="O1848" t="s">
        <v>3152</v>
      </c>
    </row>
    <row r="1849" spans="13:15" x14ac:dyDescent="0.25">
      <c r="M1849" t="s">
        <v>3154</v>
      </c>
      <c r="N1849" t="s">
        <v>19</v>
      </c>
      <c r="O1849" t="s">
        <v>205</v>
      </c>
    </row>
    <row r="1850" spans="13:15" x14ac:dyDescent="0.25">
      <c r="M1850" t="s">
        <v>3155</v>
      </c>
      <c r="N1850" t="s">
        <v>19</v>
      </c>
      <c r="O1850" t="s">
        <v>505</v>
      </c>
    </row>
    <row r="1851" spans="13:15" x14ac:dyDescent="0.25">
      <c r="M1851" t="s">
        <v>3156</v>
      </c>
      <c r="N1851" t="s">
        <v>19</v>
      </c>
      <c r="O1851" t="s">
        <v>1173</v>
      </c>
    </row>
    <row r="1852" spans="13:15" x14ac:dyDescent="0.25">
      <c r="M1852" t="s">
        <v>3157</v>
      </c>
      <c r="N1852" t="s">
        <v>19</v>
      </c>
      <c r="O1852" t="s">
        <v>1277</v>
      </c>
    </row>
    <row r="1853" spans="13:15" x14ac:dyDescent="0.25">
      <c r="M1853" t="s">
        <v>3158</v>
      </c>
      <c r="N1853" t="s">
        <v>19</v>
      </c>
      <c r="O1853" t="s">
        <v>221</v>
      </c>
    </row>
    <row r="1854" spans="13:15" x14ac:dyDescent="0.25">
      <c r="M1854" t="s">
        <v>3159</v>
      </c>
      <c r="N1854" t="s">
        <v>19</v>
      </c>
      <c r="O1854" t="s">
        <v>231</v>
      </c>
    </row>
    <row r="1855" spans="13:15" x14ac:dyDescent="0.25">
      <c r="M1855" t="s">
        <v>3160</v>
      </c>
      <c r="N1855" t="s">
        <v>19</v>
      </c>
      <c r="O1855" t="s">
        <v>233</v>
      </c>
    </row>
    <row r="1856" spans="13:15" x14ac:dyDescent="0.25">
      <c r="M1856" t="s">
        <v>3161</v>
      </c>
      <c r="N1856" t="s">
        <v>19</v>
      </c>
      <c r="O1856" t="s">
        <v>805</v>
      </c>
    </row>
    <row r="1857" spans="13:15" x14ac:dyDescent="0.25">
      <c r="M1857" t="s">
        <v>3162</v>
      </c>
      <c r="N1857" t="s">
        <v>19</v>
      </c>
      <c r="O1857" t="s">
        <v>113</v>
      </c>
    </row>
    <row r="1858" spans="13:15" x14ac:dyDescent="0.25">
      <c r="M1858" t="s">
        <v>3164</v>
      </c>
      <c r="N1858" t="s">
        <v>19</v>
      </c>
      <c r="O1858" t="s">
        <v>3163</v>
      </c>
    </row>
    <row r="1859" spans="13:15" x14ac:dyDescent="0.25">
      <c r="M1859" t="s">
        <v>3165</v>
      </c>
      <c r="N1859" t="s">
        <v>19</v>
      </c>
      <c r="O1859" t="s">
        <v>1181</v>
      </c>
    </row>
    <row r="1860" spans="13:15" x14ac:dyDescent="0.25">
      <c r="M1860" t="s">
        <v>3167</v>
      </c>
      <c r="N1860" t="s">
        <v>19</v>
      </c>
      <c r="O1860" t="s">
        <v>3166</v>
      </c>
    </row>
    <row r="1861" spans="13:15" x14ac:dyDescent="0.25">
      <c r="M1861" t="s">
        <v>3169</v>
      </c>
      <c r="N1861" t="s">
        <v>19</v>
      </c>
      <c r="O1861" t="s">
        <v>3168</v>
      </c>
    </row>
    <row r="1862" spans="13:15" x14ac:dyDescent="0.25">
      <c r="M1862" t="s">
        <v>3170</v>
      </c>
      <c r="N1862" t="s">
        <v>19</v>
      </c>
      <c r="O1862" t="s">
        <v>532</v>
      </c>
    </row>
    <row r="1863" spans="13:15" x14ac:dyDescent="0.25">
      <c r="M1863" t="s">
        <v>3172</v>
      </c>
      <c r="N1863" t="s">
        <v>19</v>
      </c>
      <c r="O1863" t="s">
        <v>3171</v>
      </c>
    </row>
    <row r="1864" spans="13:15" x14ac:dyDescent="0.25">
      <c r="M1864" t="s">
        <v>3174</v>
      </c>
      <c r="N1864" t="s">
        <v>19</v>
      </c>
      <c r="O1864" t="s">
        <v>3173</v>
      </c>
    </row>
    <row r="1865" spans="13:15" x14ac:dyDescent="0.25">
      <c r="M1865" t="s">
        <v>3175</v>
      </c>
      <c r="N1865" t="s">
        <v>19</v>
      </c>
      <c r="O1865" t="s">
        <v>2314</v>
      </c>
    </row>
    <row r="1866" spans="13:15" x14ac:dyDescent="0.25">
      <c r="M1866" t="s">
        <v>3176</v>
      </c>
      <c r="N1866" t="s">
        <v>19</v>
      </c>
      <c r="O1866" t="s">
        <v>821</v>
      </c>
    </row>
    <row r="1867" spans="13:15" x14ac:dyDescent="0.25">
      <c r="M1867" t="s">
        <v>3178</v>
      </c>
      <c r="N1867" t="s">
        <v>19</v>
      </c>
      <c r="O1867" t="s">
        <v>3177</v>
      </c>
    </row>
    <row r="1868" spans="13:15" x14ac:dyDescent="0.25">
      <c r="M1868" t="s">
        <v>3180</v>
      </c>
      <c r="N1868" t="s">
        <v>19</v>
      </c>
      <c r="O1868" t="s">
        <v>3179</v>
      </c>
    </row>
    <row r="1869" spans="13:15" x14ac:dyDescent="0.25">
      <c r="M1869" t="s">
        <v>3181</v>
      </c>
      <c r="N1869" t="s">
        <v>19</v>
      </c>
      <c r="O1869" t="s">
        <v>1044</v>
      </c>
    </row>
    <row r="1870" spans="13:15" x14ac:dyDescent="0.25">
      <c r="M1870" t="s">
        <v>3183</v>
      </c>
      <c r="N1870" t="s">
        <v>19</v>
      </c>
      <c r="O1870" t="s">
        <v>3182</v>
      </c>
    </row>
    <row r="1871" spans="13:15" x14ac:dyDescent="0.25">
      <c r="M1871" t="s">
        <v>3185</v>
      </c>
      <c r="N1871" t="s">
        <v>19</v>
      </c>
      <c r="O1871" t="s">
        <v>3184</v>
      </c>
    </row>
    <row r="1872" spans="13:15" x14ac:dyDescent="0.25">
      <c r="M1872" t="s">
        <v>3187</v>
      </c>
      <c r="N1872" t="s">
        <v>19</v>
      </c>
      <c r="O1872" t="s">
        <v>3186</v>
      </c>
    </row>
    <row r="1873" spans="13:15" x14ac:dyDescent="0.25">
      <c r="M1873" t="s">
        <v>3189</v>
      </c>
      <c r="N1873" t="s">
        <v>19</v>
      </c>
      <c r="O1873" t="s">
        <v>3188</v>
      </c>
    </row>
    <row r="1874" spans="13:15" x14ac:dyDescent="0.25">
      <c r="M1874" t="s">
        <v>3191</v>
      </c>
      <c r="N1874" t="s">
        <v>19</v>
      </c>
      <c r="O1874" t="s">
        <v>3190</v>
      </c>
    </row>
    <row r="1875" spans="13:15" x14ac:dyDescent="0.25">
      <c r="M1875" t="s">
        <v>3192</v>
      </c>
      <c r="N1875" t="s">
        <v>19</v>
      </c>
      <c r="O1875" t="s">
        <v>1325</v>
      </c>
    </row>
    <row r="1876" spans="13:15" x14ac:dyDescent="0.25">
      <c r="M1876" t="s">
        <v>3194</v>
      </c>
      <c r="N1876" t="s">
        <v>19</v>
      </c>
      <c r="O1876" t="s">
        <v>3193</v>
      </c>
    </row>
    <row r="1877" spans="13:15" x14ac:dyDescent="0.25">
      <c r="M1877" t="s">
        <v>3195</v>
      </c>
      <c r="N1877" t="s">
        <v>19</v>
      </c>
      <c r="O1877" t="s">
        <v>1457</v>
      </c>
    </row>
    <row r="1878" spans="13:15" x14ac:dyDescent="0.25">
      <c r="M1878" t="s">
        <v>3196</v>
      </c>
      <c r="N1878" t="s">
        <v>19</v>
      </c>
      <c r="O1878" t="s">
        <v>2191</v>
      </c>
    </row>
    <row r="1879" spans="13:15" x14ac:dyDescent="0.25">
      <c r="M1879" t="s">
        <v>3197</v>
      </c>
      <c r="N1879" t="s">
        <v>19</v>
      </c>
      <c r="O1879" t="s">
        <v>1459</v>
      </c>
    </row>
    <row r="1880" spans="13:15" x14ac:dyDescent="0.25">
      <c r="M1880" t="s">
        <v>3199</v>
      </c>
      <c r="N1880" t="s">
        <v>19</v>
      </c>
      <c r="O1880" t="s">
        <v>3198</v>
      </c>
    </row>
    <row r="1881" spans="13:15" x14ac:dyDescent="0.25">
      <c r="M1881" t="s">
        <v>3201</v>
      </c>
      <c r="N1881" t="s">
        <v>19</v>
      </c>
      <c r="O1881" t="s">
        <v>3200</v>
      </c>
    </row>
    <row r="1882" spans="13:15" x14ac:dyDescent="0.25">
      <c r="M1882" t="s">
        <v>3203</v>
      </c>
      <c r="N1882" t="s">
        <v>19</v>
      </c>
      <c r="O1882" t="s">
        <v>3202</v>
      </c>
    </row>
    <row r="1883" spans="13:15" x14ac:dyDescent="0.25">
      <c r="M1883" t="s">
        <v>3204</v>
      </c>
      <c r="N1883" t="s">
        <v>19</v>
      </c>
      <c r="O1883" t="s">
        <v>1094</v>
      </c>
    </row>
    <row r="1884" spans="13:15" x14ac:dyDescent="0.25">
      <c r="M1884" t="s">
        <v>3205</v>
      </c>
      <c r="N1884" t="s">
        <v>19</v>
      </c>
      <c r="O1884" t="s">
        <v>126</v>
      </c>
    </row>
    <row r="1885" spans="13:15" x14ac:dyDescent="0.25">
      <c r="M1885" t="s">
        <v>3206</v>
      </c>
      <c r="N1885" t="s">
        <v>19</v>
      </c>
      <c r="O1885" t="s">
        <v>1097</v>
      </c>
    </row>
    <row r="1886" spans="13:15" x14ac:dyDescent="0.25">
      <c r="M1886" t="s">
        <v>3208</v>
      </c>
      <c r="N1886" t="s">
        <v>19</v>
      </c>
      <c r="O1886" t="s">
        <v>3207</v>
      </c>
    </row>
    <row r="1887" spans="13:15" x14ac:dyDescent="0.25">
      <c r="M1887" t="s">
        <v>3209</v>
      </c>
      <c r="N1887" t="s">
        <v>19</v>
      </c>
      <c r="O1887" t="s">
        <v>129</v>
      </c>
    </row>
    <row r="1888" spans="13:15" x14ac:dyDescent="0.25">
      <c r="M1888" t="s">
        <v>3211</v>
      </c>
      <c r="N1888" t="s">
        <v>19</v>
      </c>
      <c r="O1888" t="s">
        <v>3210</v>
      </c>
    </row>
    <row r="1889" spans="13:15" x14ac:dyDescent="0.25">
      <c r="M1889" t="s">
        <v>3213</v>
      </c>
      <c r="N1889" t="s">
        <v>53</v>
      </c>
      <c r="O1889" t="s">
        <v>3212</v>
      </c>
    </row>
    <row r="1890" spans="13:15" x14ac:dyDescent="0.25">
      <c r="M1890" t="s">
        <v>3214</v>
      </c>
      <c r="N1890" t="s">
        <v>53</v>
      </c>
      <c r="O1890" t="s">
        <v>1199</v>
      </c>
    </row>
    <row r="1891" spans="13:15" x14ac:dyDescent="0.25">
      <c r="M1891" t="s">
        <v>3216</v>
      </c>
      <c r="N1891" t="s">
        <v>53</v>
      </c>
      <c r="O1891" t="s">
        <v>3215</v>
      </c>
    </row>
    <row r="1892" spans="13:15" x14ac:dyDescent="0.25">
      <c r="M1892" t="s">
        <v>3218</v>
      </c>
      <c r="N1892" t="s">
        <v>53</v>
      </c>
      <c r="O1892" t="s">
        <v>3217</v>
      </c>
    </row>
    <row r="1893" spans="13:15" x14ac:dyDescent="0.25">
      <c r="M1893" t="s">
        <v>3220</v>
      </c>
      <c r="N1893" t="s">
        <v>53</v>
      </c>
      <c r="O1893" t="s">
        <v>3219</v>
      </c>
    </row>
    <row r="1894" spans="13:15" x14ac:dyDescent="0.25">
      <c r="M1894" t="s">
        <v>3222</v>
      </c>
      <c r="N1894" t="s">
        <v>53</v>
      </c>
      <c r="O1894" t="s">
        <v>3221</v>
      </c>
    </row>
    <row r="1895" spans="13:15" x14ac:dyDescent="0.25">
      <c r="M1895" t="s">
        <v>3224</v>
      </c>
      <c r="N1895" t="s">
        <v>53</v>
      </c>
      <c r="O1895" t="s">
        <v>3223</v>
      </c>
    </row>
    <row r="1896" spans="13:15" x14ac:dyDescent="0.25">
      <c r="M1896" t="s">
        <v>3226</v>
      </c>
      <c r="N1896" t="s">
        <v>53</v>
      </c>
      <c r="O1896" t="s">
        <v>3225</v>
      </c>
    </row>
    <row r="1897" spans="13:15" x14ac:dyDescent="0.25">
      <c r="M1897" t="s">
        <v>3228</v>
      </c>
      <c r="N1897" t="s">
        <v>53</v>
      </c>
      <c r="O1897" t="s">
        <v>3227</v>
      </c>
    </row>
    <row r="1898" spans="13:15" x14ac:dyDescent="0.25">
      <c r="M1898" t="s">
        <v>3230</v>
      </c>
      <c r="N1898" t="s">
        <v>53</v>
      </c>
      <c r="O1898" t="s">
        <v>3229</v>
      </c>
    </row>
    <row r="1899" spans="13:15" x14ac:dyDescent="0.25">
      <c r="M1899" t="s">
        <v>3232</v>
      </c>
      <c r="N1899" t="s">
        <v>53</v>
      </c>
      <c r="O1899" t="s">
        <v>3231</v>
      </c>
    </row>
    <row r="1900" spans="13:15" x14ac:dyDescent="0.25">
      <c r="M1900" t="s">
        <v>3233</v>
      </c>
      <c r="N1900" t="s">
        <v>53</v>
      </c>
      <c r="O1900" t="s">
        <v>875</v>
      </c>
    </row>
    <row r="1901" spans="13:15" x14ac:dyDescent="0.25">
      <c r="M1901" t="s">
        <v>3235</v>
      </c>
      <c r="N1901" t="s">
        <v>53</v>
      </c>
      <c r="O1901" t="s">
        <v>3234</v>
      </c>
    </row>
    <row r="1902" spans="13:15" x14ac:dyDescent="0.25">
      <c r="M1902" t="s">
        <v>3236</v>
      </c>
      <c r="N1902" t="s">
        <v>53</v>
      </c>
      <c r="O1902" t="s">
        <v>1826</v>
      </c>
    </row>
    <row r="1903" spans="13:15" x14ac:dyDescent="0.25">
      <c r="M1903" t="s">
        <v>3237</v>
      </c>
      <c r="N1903" t="s">
        <v>53</v>
      </c>
      <c r="O1903" t="s">
        <v>880</v>
      </c>
    </row>
    <row r="1904" spans="13:15" x14ac:dyDescent="0.25">
      <c r="M1904" t="s">
        <v>3239</v>
      </c>
      <c r="N1904" t="s">
        <v>53</v>
      </c>
      <c r="O1904" t="s">
        <v>3238</v>
      </c>
    </row>
    <row r="1905" spans="13:15" x14ac:dyDescent="0.25">
      <c r="M1905" t="s">
        <v>3241</v>
      </c>
      <c r="N1905" t="s">
        <v>53</v>
      </c>
      <c r="O1905" t="s">
        <v>3240</v>
      </c>
    </row>
    <row r="1906" spans="13:15" x14ac:dyDescent="0.25">
      <c r="M1906" t="s">
        <v>3243</v>
      </c>
      <c r="N1906" t="s">
        <v>53</v>
      </c>
      <c r="O1906" t="s">
        <v>3242</v>
      </c>
    </row>
    <row r="1907" spans="13:15" x14ac:dyDescent="0.25">
      <c r="M1907" t="s">
        <v>3244</v>
      </c>
      <c r="N1907" t="s">
        <v>53</v>
      </c>
      <c r="O1907" t="s">
        <v>889</v>
      </c>
    </row>
    <row r="1908" spans="13:15" x14ac:dyDescent="0.25">
      <c r="M1908" t="s">
        <v>3245</v>
      </c>
      <c r="N1908" t="s">
        <v>53</v>
      </c>
      <c r="O1908" t="s">
        <v>151</v>
      </c>
    </row>
    <row r="1909" spans="13:15" x14ac:dyDescent="0.25">
      <c r="M1909" t="s">
        <v>3247</v>
      </c>
      <c r="N1909" t="s">
        <v>53</v>
      </c>
      <c r="O1909" t="s">
        <v>3246</v>
      </c>
    </row>
    <row r="1910" spans="13:15" x14ac:dyDescent="0.25">
      <c r="M1910" t="s">
        <v>3248</v>
      </c>
      <c r="N1910" t="s">
        <v>53</v>
      </c>
      <c r="O1910" t="s">
        <v>159</v>
      </c>
    </row>
    <row r="1911" spans="13:15" x14ac:dyDescent="0.25">
      <c r="M1911" t="s">
        <v>3249</v>
      </c>
      <c r="N1911" t="s">
        <v>53</v>
      </c>
      <c r="O1911" t="s">
        <v>366</v>
      </c>
    </row>
    <row r="1912" spans="13:15" x14ac:dyDescent="0.25">
      <c r="M1912" t="s">
        <v>3251</v>
      </c>
      <c r="N1912" t="s">
        <v>53</v>
      </c>
      <c r="O1912" t="s">
        <v>3250</v>
      </c>
    </row>
    <row r="1913" spans="13:15" x14ac:dyDescent="0.25">
      <c r="M1913" t="s">
        <v>3253</v>
      </c>
      <c r="N1913" t="s">
        <v>53</v>
      </c>
      <c r="O1913" t="s">
        <v>3252</v>
      </c>
    </row>
    <row r="1914" spans="13:15" x14ac:dyDescent="0.25">
      <c r="M1914" t="s">
        <v>3254</v>
      </c>
      <c r="N1914" t="s">
        <v>53</v>
      </c>
      <c r="O1914" t="s">
        <v>1224</v>
      </c>
    </row>
    <row r="1915" spans="13:15" x14ac:dyDescent="0.25">
      <c r="M1915" t="s">
        <v>3256</v>
      </c>
      <c r="N1915" t="s">
        <v>53</v>
      </c>
      <c r="O1915" t="s">
        <v>3255</v>
      </c>
    </row>
    <row r="1916" spans="13:15" x14ac:dyDescent="0.25">
      <c r="M1916" t="s">
        <v>3258</v>
      </c>
      <c r="N1916" t="s">
        <v>53</v>
      </c>
      <c r="O1916" t="s">
        <v>3257</v>
      </c>
    </row>
    <row r="1917" spans="13:15" x14ac:dyDescent="0.25">
      <c r="M1917" t="s">
        <v>3260</v>
      </c>
      <c r="N1917" t="s">
        <v>53</v>
      </c>
      <c r="O1917" t="s">
        <v>3259</v>
      </c>
    </row>
    <row r="1918" spans="13:15" x14ac:dyDescent="0.25">
      <c r="M1918" t="s">
        <v>3262</v>
      </c>
      <c r="N1918" t="s">
        <v>53</v>
      </c>
      <c r="O1918" t="s">
        <v>3261</v>
      </c>
    </row>
    <row r="1919" spans="13:15" x14ac:dyDescent="0.25">
      <c r="M1919" t="s">
        <v>3264</v>
      </c>
      <c r="N1919" t="s">
        <v>53</v>
      </c>
      <c r="O1919" t="s">
        <v>3263</v>
      </c>
    </row>
    <row r="1920" spans="13:15" x14ac:dyDescent="0.25">
      <c r="M1920" t="s">
        <v>3266</v>
      </c>
      <c r="N1920" t="s">
        <v>53</v>
      </c>
      <c r="O1920" t="s">
        <v>3265</v>
      </c>
    </row>
    <row r="1921" spans="13:15" x14ac:dyDescent="0.25">
      <c r="M1921" t="s">
        <v>3268</v>
      </c>
      <c r="N1921" t="s">
        <v>53</v>
      </c>
      <c r="O1921" t="s">
        <v>3267</v>
      </c>
    </row>
    <row r="1922" spans="13:15" x14ac:dyDescent="0.25">
      <c r="M1922" t="s">
        <v>3269</v>
      </c>
      <c r="N1922" t="s">
        <v>53</v>
      </c>
      <c r="O1922" t="s">
        <v>945</v>
      </c>
    </row>
    <row r="1923" spans="13:15" x14ac:dyDescent="0.25">
      <c r="M1923" t="s">
        <v>3270</v>
      </c>
      <c r="N1923" t="s">
        <v>53</v>
      </c>
      <c r="O1923" t="s">
        <v>191</v>
      </c>
    </row>
    <row r="1924" spans="13:15" x14ac:dyDescent="0.25">
      <c r="M1924" t="s">
        <v>3272</v>
      </c>
      <c r="N1924" t="s">
        <v>53</v>
      </c>
      <c r="O1924" t="s">
        <v>3271</v>
      </c>
    </row>
    <row r="1925" spans="13:15" x14ac:dyDescent="0.25">
      <c r="M1925" t="s">
        <v>3274</v>
      </c>
      <c r="N1925" t="s">
        <v>53</v>
      </c>
      <c r="O1925" t="s">
        <v>3273</v>
      </c>
    </row>
    <row r="1926" spans="13:15" x14ac:dyDescent="0.25">
      <c r="M1926" t="s">
        <v>3275</v>
      </c>
      <c r="N1926" t="s">
        <v>53</v>
      </c>
      <c r="O1926" t="s">
        <v>324</v>
      </c>
    </row>
    <row r="1927" spans="13:15" x14ac:dyDescent="0.25">
      <c r="M1927" t="s">
        <v>3277</v>
      </c>
      <c r="N1927" t="s">
        <v>53</v>
      </c>
      <c r="O1927" t="s">
        <v>3276</v>
      </c>
    </row>
    <row r="1928" spans="13:15" x14ac:dyDescent="0.25">
      <c r="M1928" t="s">
        <v>3278</v>
      </c>
      <c r="N1928" t="s">
        <v>53</v>
      </c>
      <c r="O1928" t="s">
        <v>195</v>
      </c>
    </row>
    <row r="1929" spans="13:15" x14ac:dyDescent="0.25">
      <c r="M1929" t="s">
        <v>3280</v>
      </c>
      <c r="N1929" t="s">
        <v>53</v>
      </c>
      <c r="O1929" t="s">
        <v>3279</v>
      </c>
    </row>
    <row r="1930" spans="13:15" x14ac:dyDescent="0.25">
      <c r="M1930" t="s">
        <v>3282</v>
      </c>
      <c r="N1930" t="s">
        <v>53</v>
      </c>
      <c r="O1930" t="s">
        <v>3281</v>
      </c>
    </row>
    <row r="1931" spans="13:15" x14ac:dyDescent="0.25">
      <c r="M1931" t="s">
        <v>3284</v>
      </c>
      <c r="N1931" t="s">
        <v>53</v>
      </c>
      <c r="O1931" t="s">
        <v>3283</v>
      </c>
    </row>
    <row r="1932" spans="13:15" x14ac:dyDescent="0.25">
      <c r="M1932" t="s">
        <v>3286</v>
      </c>
      <c r="N1932" t="s">
        <v>53</v>
      </c>
      <c r="O1932" t="s">
        <v>3285</v>
      </c>
    </row>
    <row r="1933" spans="13:15" x14ac:dyDescent="0.25">
      <c r="M1933" t="s">
        <v>3287</v>
      </c>
      <c r="N1933" t="s">
        <v>53</v>
      </c>
      <c r="O1933" t="s">
        <v>1251</v>
      </c>
    </row>
    <row r="1934" spans="13:15" x14ac:dyDescent="0.25">
      <c r="M1934" t="s">
        <v>3289</v>
      </c>
      <c r="N1934" t="s">
        <v>53</v>
      </c>
      <c r="O1934" t="s">
        <v>3288</v>
      </c>
    </row>
    <row r="1935" spans="13:15" x14ac:dyDescent="0.25">
      <c r="M1935" t="s">
        <v>3291</v>
      </c>
      <c r="N1935" t="s">
        <v>53</v>
      </c>
      <c r="O1935" t="s">
        <v>3290</v>
      </c>
    </row>
    <row r="1936" spans="13:15" x14ac:dyDescent="0.25">
      <c r="M1936" t="s">
        <v>3293</v>
      </c>
      <c r="N1936" t="s">
        <v>53</v>
      </c>
      <c r="O1936" t="s">
        <v>3292</v>
      </c>
    </row>
    <row r="1937" spans="13:15" x14ac:dyDescent="0.25">
      <c r="M1937" t="s">
        <v>3295</v>
      </c>
      <c r="N1937" t="s">
        <v>53</v>
      </c>
      <c r="O1937" t="s">
        <v>3294</v>
      </c>
    </row>
    <row r="1938" spans="13:15" x14ac:dyDescent="0.25">
      <c r="M1938" t="s">
        <v>3296</v>
      </c>
      <c r="N1938" t="s">
        <v>53</v>
      </c>
      <c r="O1938" t="s">
        <v>203</v>
      </c>
    </row>
    <row r="1939" spans="13:15" x14ac:dyDescent="0.25">
      <c r="M1939" t="s">
        <v>3298</v>
      </c>
      <c r="N1939" t="s">
        <v>53</v>
      </c>
      <c r="O1939" t="s">
        <v>3297</v>
      </c>
    </row>
    <row r="1940" spans="13:15" x14ac:dyDescent="0.25">
      <c r="M1940" t="s">
        <v>3299</v>
      </c>
      <c r="N1940" t="s">
        <v>53</v>
      </c>
      <c r="O1940" t="s">
        <v>989</v>
      </c>
    </row>
    <row r="1941" spans="13:15" x14ac:dyDescent="0.25">
      <c r="M1941" t="s">
        <v>3300</v>
      </c>
      <c r="N1941" t="s">
        <v>53</v>
      </c>
      <c r="O1941" t="s">
        <v>213</v>
      </c>
    </row>
    <row r="1942" spans="13:15" x14ac:dyDescent="0.25">
      <c r="M1942" t="s">
        <v>3302</v>
      </c>
      <c r="N1942" t="s">
        <v>53</v>
      </c>
      <c r="O1942" t="s">
        <v>3301</v>
      </c>
    </row>
    <row r="1943" spans="13:15" x14ac:dyDescent="0.25">
      <c r="M1943" t="s">
        <v>3303</v>
      </c>
      <c r="N1943" t="s">
        <v>53</v>
      </c>
      <c r="O1943" t="s">
        <v>413</v>
      </c>
    </row>
    <row r="1944" spans="13:15" x14ac:dyDescent="0.25">
      <c r="M1944" t="s">
        <v>3305</v>
      </c>
      <c r="N1944" t="s">
        <v>53</v>
      </c>
      <c r="O1944" t="s">
        <v>3304</v>
      </c>
    </row>
    <row r="1945" spans="13:15" x14ac:dyDescent="0.25">
      <c r="M1945" t="s">
        <v>3306</v>
      </c>
      <c r="N1945" t="s">
        <v>53</v>
      </c>
      <c r="O1945" t="s">
        <v>219</v>
      </c>
    </row>
    <row r="1946" spans="13:15" x14ac:dyDescent="0.25">
      <c r="M1946" t="s">
        <v>3307</v>
      </c>
      <c r="N1946" t="s">
        <v>53</v>
      </c>
      <c r="O1946" t="s">
        <v>221</v>
      </c>
    </row>
    <row r="1947" spans="13:15" x14ac:dyDescent="0.25">
      <c r="M1947" t="s">
        <v>3308</v>
      </c>
      <c r="N1947" t="s">
        <v>53</v>
      </c>
      <c r="O1947" t="s">
        <v>802</v>
      </c>
    </row>
    <row r="1948" spans="13:15" x14ac:dyDescent="0.25">
      <c r="M1948" t="s">
        <v>3310</v>
      </c>
      <c r="N1948" t="s">
        <v>53</v>
      </c>
      <c r="O1948" t="s">
        <v>3309</v>
      </c>
    </row>
    <row r="1949" spans="13:15" x14ac:dyDescent="0.25">
      <c r="M1949" t="s">
        <v>3311</v>
      </c>
      <c r="N1949" t="s">
        <v>53</v>
      </c>
      <c r="O1949" t="s">
        <v>1014</v>
      </c>
    </row>
    <row r="1950" spans="13:15" x14ac:dyDescent="0.25">
      <c r="M1950" t="s">
        <v>3312</v>
      </c>
      <c r="N1950" t="s">
        <v>53</v>
      </c>
      <c r="O1950" t="s">
        <v>233</v>
      </c>
    </row>
    <row r="1951" spans="13:15" x14ac:dyDescent="0.25">
      <c r="M1951" t="s">
        <v>3314</v>
      </c>
      <c r="N1951" t="s">
        <v>53</v>
      </c>
      <c r="O1951" t="s">
        <v>3313</v>
      </c>
    </row>
    <row r="1952" spans="13:15" x14ac:dyDescent="0.25">
      <c r="M1952" t="s">
        <v>3316</v>
      </c>
      <c r="N1952" t="s">
        <v>53</v>
      </c>
      <c r="O1952" t="s">
        <v>3315</v>
      </c>
    </row>
    <row r="1953" spans="13:15" x14ac:dyDescent="0.25">
      <c r="M1953" t="s">
        <v>3318</v>
      </c>
      <c r="N1953" t="s">
        <v>53</v>
      </c>
      <c r="O1953" t="s">
        <v>3317</v>
      </c>
    </row>
    <row r="1954" spans="13:15" x14ac:dyDescent="0.25">
      <c r="M1954" t="s">
        <v>3320</v>
      </c>
      <c r="N1954" t="s">
        <v>53</v>
      </c>
      <c r="O1954" t="s">
        <v>3319</v>
      </c>
    </row>
    <row r="1955" spans="13:15" x14ac:dyDescent="0.25">
      <c r="M1955" t="s">
        <v>3322</v>
      </c>
      <c r="N1955" t="s">
        <v>53</v>
      </c>
      <c r="O1955" t="s">
        <v>3321</v>
      </c>
    </row>
    <row r="1956" spans="13:15" x14ac:dyDescent="0.25">
      <c r="M1956" t="s">
        <v>3323</v>
      </c>
      <c r="N1956" t="s">
        <v>53</v>
      </c>
      <c r="O1956" t="s">
        <v>532</v>
      </c>
    </row>
    <row r="1957" spans="13:15" x14ac:dyDescent="0.25">
      <c r="M1957" t="s">
        <v>3325</v>
      </c>
      <c r="N1957" t="s">
        <v>53</v>
      </c>
      <c r="O1957" t="s">
        <v>3324</v>
      </c>
    </row>
    <row r="1958" spans="13:15" x14ac:dyDescent="0.25">
      <c r="M1958" t="s">
        <v>3327</v>
      </c>
      <c r="N1958" t="s">
        <v>53</v>
      </c>
      <c r="O1958" t="s">
        <v>3326</v>
      </c>
    </row>
    <row r="1959" spans="13:15" x14ac:dyDescent="0.25">
      <c r="M1959" t="s">
        <v>3329</v>
      </c>
      <c r="N1959" t="s">
        <v>53</v>
      </c>
      <c r="O1959" t="s">
        <v>3328</v>
      </c>
    </row>
    <row r="1960" spans="13:15" x14ac:dyDescent="0.25">
      <c r="M1960" t="s">
        <v>3331</v>
      </c>
      <c r="N1960" t="s">
        <v>53</v>
      </c>
      <c r="O1960" t="s">
        <v>3330</v>
      </c>
    </row>
    <row r="1961" spans="13:15" x14ac:dyDescent="0.25">
      <c r="M1961" t="s">
        <v>3333</v>
      </c>
      <c r="N1961" t="s">
        <v>53</v>
      </c>
      <c r="O1961" t="s">
        <v>3332</v>
      </c>
    </row>
    <row r="1962" spans="13:15" x14ac:dyDescent="0.25">
      <c r="M1962" t="s">
        <v>3335</v>
      </c>
      <c r="N1962" t="s">
        <v>53</v>
      </c>
      <c r="O1962" t="s">
        <v>3334</v>
      </c>
    </row>
    <row r="1963" spans="13:15" x14ac:dyDescent="0.25">
      <c r="M1963" t="s">
        <v>3336</v>
      </c>
      <c r="N1963" t="s">
        <v>53</v>
      </c>
      <c r="O1963" t="s">
        <v>439</v>
      </c>
    </row>
    <row r="1964" spans="13:15" x14ac:dyDescent="0.25">
      <c r="M1964" t="s">
        <v>3337</v>
      </c>
      <c r="N1964" t="s">
        <v>53</v>
      </c>
      <c r="O1964" t="s">
        <v>243</v>
      </c>
    </row>
    <row r="1965" spans="13:15" x14ac:dyDescent="0.25">
      <c r="M1965" t="s">
        <v>3338</v>
      </c>
      <c r="N1965" t="s">
        <v>53</v>
      </c>
      <c r="O1965" t="s">
        <v>1044</v>
      </c>
    </row>
    <row r="1966" spans="13:15" x14ac:dyDescent="0.25">
      <c r="M1966" t="s">
        <v>3340</v>
      </c>
      <c r="N1966" t="s">
        <v>53</v>
      </c>
      <c r="O1966" t="s">
        <v>3339</v>
      </c>
    </row>
    <row r="1967" spans="13:15" x14ac:dyDescent="0.25">
      <c r="M1967" t="s">
        <v>3341</v>
      </c>
      <c r="N1967" t="s">
        <v>53</v>
      </c>
      <c r="O1967" t="s">
        <v>3027</v>
      </c>
    </row>
    <row r="1968" spans="13:15" x14ac:dyDescent="0.25">
      <c r="M1968" t="s">
        <v>3342</v>
      </c>
      <c r="N1968" t="s">
        <v>53</v>
      </c>
      <c r="O1968" t="s">
        <v>1951</v>
      </c>
    </row>
    <row r="1969" spans="13:15" x14ac:dyDescent="0.25">
      <c r="M1969" t="s">
        <v>3344</v>
      </c>
      <c r="N1969" t="s">
        <v>53</v>
      </c>
      <c r="O1969" t="s">
        <v>3343</v>
      </c>
    </row>
    <row r="1970" spans="13:15" x14ac:dyDescent="0.25">
      <c r="M1970" t="s">
        <v>3346</v>
      </c>
      <c r="N1970" t="s">
        <v>53</v>
      </c>
      <c r="O1970" t="s">
        <v>3345</v>
      </c>
    </row>
    <row r="1971" spans="13:15" x14ac:dyDescent="0.25">
      <c r="M1971" t="s">
        <v>3347</v>
      </c>
      <c r="N1971" t="s">
        <v>53</v>
      </c>
      <c r="O1971" t="s">
        <v>2737</v>
      </c>
    </row>
    <row r="1972" spans="13:15" x14ac:dyDescent="0.25">
      <c r="M1972" t="s">
        <v>3349</v>
      </c>
      <c r="N1972" t="s">
        <v>53</v>
      </c>
      <c r="O1972" t="s">
        <v>3348</v>
      </c>
    </row>
    <row r="1973" spans="13:15" x14ac:dyDescent="0.25">
      <c r="M1973" t="s">
        <v>3351</v>
      </c>
      <c r="N1973" t="s">
        <v>53</v>
      </c>
      <c r="O1973" t="s">
        <v>3350</v>
      </c>
    </row>
    <row r="1974" spans="13:15" x14ac:dyDescent="0.25">
      <c r="M1974" t="s">
        <v>3353</v>
      </c>
      <c r="N1974" t="s">
        <v>53</v>
      </c>
      <c r="O1974" t="s">
        <v>3352</v>
      </c>
    </row>
    <row r="1975" spans="13:15" x14ac:dyDescent="0.25">
      <c r="M1975" t="s">
        <v>3355</v>
      </c>
      <c r="N1975" t="s">
        <v>53</v>
      </c>
      <c r="O1975" t="s">
        <v>3354</v>
      </c>
    </row>
    <row r="1976" spans="13:15" x14ac:dyDescent="0.25">
      <c r="M1976" t="s">
        <v>3357</v>
      </c>
      <c r="N1976" t="s">
        <v>53</v>
      </c>
      <c r="O1976" t="s">
        <v>3356</v>
      </c>
    </row>
    <row r="1977" spans="13:15" x14ac:dyDescent="0.25">
      <c r="M1977" t="s">
        <v>3359</v>
      </c>
      <c r="N1977" t="s">
        <v>53</v>
      </c>
      <c r="O1977" t="s">
        <v>3358</v>
      </c>
    </row>
    <row r="1978" spans="13:15" x14ac:dyDescent="0.25">
      <c r="M1978" t="s">
        <v>3360</v>
      </c>
      <c r="N1978" t="s">
        <v>53</v>
      </c>
      <c r="O1978" t="s">
        <v>464</v>
      </c>
    </row>
    <row r="1979" spans="13:15" x14ac:dyDescent="0.25">
      <c r="M1979" t="s">
        <v>3362</v>
      </c>
      <c r="N1979" t="s">
        <v>53</v>
      </c>
      <c r="O1979" t="s">
        <v>3361</v>
      </c>
    </row>
    <row r="1980" spans="13:15" x14ac:dyDescent="0.25">
      <c r="M1980" t="s">
        <v>3364</v>
      </c>
      <c r="N1980" t="s">
        <v>53</v>
      </c>
      <c r="O1980" t="s">
        <v>3363</v>
      </c>
    </row>
    <row r="1981" spans="13:15" x14ac:dyDescent="0.25">
      <c r="M1981" t="s">
        <v>3365</v>
      </c>
      <c r="N1981" t="s">
        <v>53</v>
      </c>
      <c r="O1981" t="s">
        <v>1094</v>
      </c>
    </row>
    <row r="1982" spans="13:15" x14ac:dyDescent="0.25">
      <c r="M1982" t="s">
        <v>3366</v>
      </c>
      <c r="N1982" t="s">
        <v>53</v>
      </c>
      <c r="O1982" t="s">
        <v>126</v>
      </c>
    </row>
    <row r="1983" spans="13:15" x14ac:dyDescent="0.25">
      <c r="M1983" t="s">
        <v>3368</v>
      </c>
      <c r="N1983" t="s">
        <v>53</v>
      </c>
      <c r="O1983" t="s">
        <v>3367</v>
      </c>
    </row>
    <row r="1984" spans="13:15" x14ac:dyDescent="0.25">
      <c r="M1984" t="s">
        <v>3369</v>
      </c>
      <c r="N1984" t="s">
        <v>53</v>
      </c>
      <c r="O1984" t="s">
        <v>1097</v>
      </c>
    </row>
    <row r="1985" spans="13:15" x14ac:dyDescent="0.25">
      <c r="M1985" t="s">
        <v>3370</v>
      </c>
      <c r="N1985" t="s">
        <v>53</v>
      </c>
      <c r="O1985" t="s">
        <v>1107</v>
      </c>
    </row>
    <row r="1986" spans="13:15" x14ac:dyDescent="0.25">
      <c r="M1986" t="s">
        <v>3371</v>
      </c>
      <c r="N1986" t="s">
        <v>53</v>
      </c>
      <c r="O1986" t="s">
        <v>1794</v>
      </c>
    </row>
    <row r="1987" spans="13:15" x14ac:dyDescent="0.25">
      <c r="M1987" t="s">
        <v>3373</v>
      </c>
      <c r="N1987" t="s">
        <v>53</v>
      </c>
      <c r="O1987" t="s">
        <v>3372</v>
      </c>
    </row>
    <row r="1988" spans="13:15" x14ac:dyDescent="0.25">
      <c r="M1988" t="s">
        <v>3375</v>
      </c>
      <c r="N1988" t="s">
        <v>53</v>
      </c>
      <c r="O1988" t="s">
        <v>3374</v>
      </c>
    </row>
    <row r="1989" spans="13:15" x14ac:dyDescent="0.25">
      <c r="M1989" t="s">
        <v>3376</v>
      </c>
      <c r="N1989" t="s">
        <v>54</v>
      </c>
      <c r="O1989" t="s">
        <v>589</v>
      </c>
    </row>
    <row r="1990" spans="13:15" x14ac:dyDescent="0.25">
      <c r="M1990" t="s">
        <v>3378</v>
      </c>
      <c r="N1990" t="s">
        <v>54</v>
      </c>
      <c r="O1990" t="s">
        <v>3377</v>
      </c>
    </row>
    <row r="1991" spans="13:15" x14ac:dyDescent="0.25">
      <c r="M1991" t="s">
        <v>3380</v>
      </c>
      <c r="N1991" t="s">
        <v>54</v>
      </c>
      <c r="O1991" t="s">
        <v>3379</v>
      </c>
    </row>
    <row r="1992" spans="13:15" x14ac:dyDescent="0.25">
      <c r="M1992" t="s">
        <v>3382</v>
      </c>
      <c r="N1992" t="s">
        <v>54</v>
      </c>
      <c r="O1992" t="s">
        <v>3381</v>
      </c>
    </row>
    <row r="1993" spans="13:15" x14ac:dyDescent="0.25">
      <c r="M1993" t="s">
        <v>3384</v>
      </c>
      <c r="N1993" t="s">
        <v>54</v>
      </c>
      <c r="O1993" t="s">
        <v>3383</v>
      </c>
    </row>
    <row r="1994" spans="13:15" x14ac:dyDescent="0.25">
      <c r="M1994" t="s">
        <v>3386</v>
      </c>
      <c r="N1994" t="s">
        <v>54</v>
      </c>
      <c r="O1994" t="s">
        <v>3385</v>
      </c>
    </row>
    <row r="1995" spans="13:15" x14ac:dyDescent="0.25">
      <c r="M1995" t="s">
        <v>3387</v>
      </c>
      <c r="N1995" t="s">
        <v>54</v>
      </c>
      <c r="O1995" t="s">
        <v>875</v>
      </c>
    </row>
    <row r="1996" spans="13:15" x14ac:dyDescent="0.25">
      <c r="M1996" t="s">
        <v>3389</v>
      </c>
      <c r="N1996" t="s">
        <v>54</v>
      </c>
      <c r="O1996" t="s">
        <v>3388</v>
      </c>
    </row>
    <row r="1997" spans="13:15" x14ac:dyDescent="0.25">
      <c r="M1997" t="s">
        <v>3390</v>
      </c>
      <c r="N1997" t="s">
        <v>54</v>
      </c>
      <c r="O1997" t="s">
        <v>1210</v>
      </c>
    </row>
    <row r="1998" spans="13:15" x14ac:dyDescent="0.25">
      <c r="M1998" t="s">
        <v>3392</v>
      </c>
      <c r="N1998" t="s">
        <v>54</v>
      </c>
      <c r="O1998" t="s">
        <v>3391</v>
      </c>
    </row>
    <row r="1999" spans="13:15" x14ac:dyDescent="0.25">
      <c r="M1999" t="s">
        <v>3394</v>
      </c>
      <c r="N1999" t="s">
        <v>54</v>
      </c>
      <c r="O1999" t="s">
        <v>3393</v>
      </c>
    </row>
    <row r="2000" spans="13:15" x14ac:dyDescent="0.25">
      <c r="M2000" t="s">
        <v>3396</v>
      </c>
      <c r="N2000" t="s">
        <v>54</v>
      </c>
      <c r="O2000" t="s">
        <v>3395</v>
      </c>
    </row>
    <row r="2001" spans="13:15" x14ac:dyDescent="0.25">
      <c r="M2001" t="s">
        <v>3398</v>
      </c>
      <c r="N2001" t="s">
        <v>54</v>
      </c>
      <c r="O2001" t="s">
        <v>3397</v>
      </c>
    </row>
    <row r="2002" spans="13:15" x14ac:dyDescent="0.25">
      <c r="M2002" t="s">
        <v>3399</v>
      </c>
      <c r="N2002" t="s">
        <v>54</v>
      </c>
      <c r="O2002" t="s">
        <v>3079</v>
      </c>
    </row>
    <row r="2003" spans="13:15" x14ac:dyDescent="0.25">
      <c r="M2003" t="s">
        <v>3401</v>
      </c>
      <c r="N2003" t="s">
        <v>54</v>
      </c>
      <c r="O2003" t="s">
        <v>3400</v>
      </c>
    </row>
    <row r="2004" spans="13:15" x14ac:dyDescent="0.25">
      <c r="M2004" t="s">
        <v>3403</v>
      </c>
      <c r="N2004" t="s">
        <v>54</v>
      </c>
      <c r="O2004" t="s">
        <v>3402</v>
      </c>
    </row>
    <row r="2005" spans="13:15" x14ac:dyDescent="0.25">
      <c r="M2005" t="s">
        <v>3404</v>
      </c>
      <c r="N2005" t="s">
        <v>54</v>
      </c>
      <c r="O2005" t="s">
        <v>2790</v>
      </c>
    </row>
    <row r="2006" spans="13:15" x14ac:dyDescent="0.25">
      <c r="M2006" t="s">
        <v>3406</v>
      </c>
      <c r="N2006" t="s">
        <v>54</v>
      </c>
      <c r="O2006" t="s">
        <v>3405</v>
      </c>
    </row>
    <row r="2007" spans="13:15" x14ac:dyDescent="0.25">
      <c r="M2007" t="s">
        <v>3407</v>
      </c>
      <c r="N2007" t="s">
        <v>54</v>
      </c>
      <c r="O2007" t="s">
        <v>392</v>
      </c>
    </row>
    <row r="2008" spans="13:15" x14ac:dyDescent="0.25">
      <c r="M2008" t="s">
        <v>3409</v>
      </c>
      <c r="N2008" t="s">
        <v>54</v>
      </c>
      <c r="O2008" t="s">
        <v>3408</v>
      </c>
    </row>
    <row r="2009" spans="13:15" x14ac:dyDescent="0.25">
      <c r="M2009" t="s">
        <v>3411</v>
      </c>
      <c r="N2009" t="s">
        <v>54</v>
      </c>
      <c r="O2009" t="s">
        <v>3410</v>
      </c>
    </row>
    <row r="2010" spans="13:15" x14ac:dyDescent="0.25">
      <c r="M2010" t="s">
        <v>3413</v>
      </c>
      <c r="N2010" t="s">
        <v>54</v>
      </c>
      <c r="O2010" t="s">
        <v>3412</v>
      </c>
    </row>
    <row r="2011" spans="13:15" x14ac:dyDescent="0.25">
      <c r="M2011" t="s">
        <v>3415</v>
      </c>
      <c r="N2011" t="s">
        <v>54</v>
      </c>
      <c r="O2011" t="s">
        <v>3414</v>
      </c>
    </row>
    <row r="2012" spans="13:15" x14ac:dyDescent="0.25">
      <c r="M2012" t="s">
        <v>3416</v>
      </c>
      <c r="N2012" t="s">
        <v>54</v>
      </c>
      <c r="O2012" t="s">
        <v>417</v>
      </c>
    </row>
    <row r="2013" spans="13:15" x14ac:dyDescent="0.25">
      <c r="M2013" t="s">
        <v>3417</v>
      </c>
      <c r="N2013" t="s">
        <v>54</v>
      </c>
      <c r="O2013" t="s">
        <v>1282</v>
      </c>
    </row>
    <row r="2014" spans="13:15" x14ac:dyDescent="0.25">
      <c r="M2014" t="s">
        <v>3418</v>
      </c>
      <c r="N2014" t="s">
        <v>54</v>
      </c>
      <c r="O2014" t="s">
        <v>1006</v>
      </c>
    </row>
    <row r="2015" spans="13:15" x14ac:dyDescent="0.25">
      <c r="M2015" t="s">
        <v>3420</v>
      </c>
      <c r="N2015" t="s">
        <v>54</v>
      </c>
      <c r="O2015" t="s">
        <v>3419</v>
      </c>
    </row>
    <row r="2016" spans="13:15" x14ac:dyDescent="0.25">
      <c r="M2016" t="s">
        <v>3421</v>
      </c>
      <c r="N2016" t="s">
        <v>54</v>
      </c>
      <c r="O2016" t="s">
        <v>1284</v>
      </c>
    </row>
    <row r="2017" spans="13:15" x14ac:dyDescent="0.25">
      <c r="M2017" t="s">
        <v>3422</v>
      </c>
      <c r="N2017" t="s">
        <v>54</v>
      </c>
      <c r="O2017" t="s">
        <v>1298</v>
      </c>
    </row>
    <row r="2018" spans="13:15" x14ac:dyDescent="0.25">
      <c r="M2018" t="s">
        <v>3423</v>
      </c>
      <c r="N2018" t="s">
        <v>54</v>
      </c>
      <c r="O2018" t="s">
        <v>1726</v>
      </c>
    </row>
    <row r="2019" spans="13:15" x14ac:dyDescent="0.25">
      <c r="M2019" t="s">
        <v>3425</v>
      </c>
      <c r="N2019" t="s">
        <v>54</v>
      </c>
      <c r="O2019" t="s">
        <v>3424</v>
      </c>
    </row>
    <row r="2020" spans="13:15" x14ac:dyDescent="0.25">
      <c r="M2020" t="s">
        <v>3426</v>
      </c>
      <c r="N2020" t="s">
        <v>54</v>
      </c>
      <c r="O2020" t="s">
        <v>1930</v>
      </c>
    </row>
    <row r="2021" spans="13:15" x14ac:dyDescent="0.25">
      <c r="M2021" t="s">
        <v>3428</v>
      </c>
      <c r="N2021" t="s">
        <v>54</v>
      </c>
      <c r="O2021" t="s">
        <v>3427</v>
      </c>
    </row>
    <row r="2022" spans="13:15" x14ac:dyDescent="0.25">
      <c r="M2022" t="s">
        <v>3430</v>
      </c>
      <c r="N2022" t="s">
        <v>54</v>
      </c>
      <c r="O2022" t="s">
        <v>3429</v>
      </c>
    </row>
    <row r="2023" spans="13:15" x14ac:dyDescent="0.25">
      <c r="M2023" t="s">
        <v>3431</v>
      </c>
      <c r="N2023" t="s">
        <v>54</v>
      </c>
      <c r="O2023" t="s">
        <v>1033</v>
      </c>
    </row>
    <row r="2024" spans="13:15" x14ac:dyDescent="0.25">
      <c r="M2024" t="s">
        <v>3432</v>
      </c>
      <c r="N2024" t="s">
        <v>54</v>
      </c>
      <c r="O2024" t="s">
        <v>2441</v>
      </c>
    </row>
    <row r="2025" spans="13:15" x14ac:dyDescent="0.25">
      <c r="M2025" t="s">
        <v>3434</v>
      </c>
      <c r="N2025" t="s">
        <v>54</v>
      </c>
      <c r="O2025" t="s">
        <v>3433</v>
      </c>
    </row>
    <row r="2026" spans="13:15" x14ac:dyDescent="0.25">
      <c r="M2026" t="s">
        <v>3435</v>
      </c>
      <c r="N2026" t="s">
        <v>54</v>
      </c>
      <c r="O2026" t="s">
        <v>2447</v>
      </c>
    </row>
    <row r="2027" spans="13:15" x14ac:dyDescent="0.25">
      <c r="M2027" t="s">
        <v>3436</v>
      </c>
      <c r="N2027" t="s">
        <v>54</v>
      </c>
      <c r="O2027" t="s">
        <v>1317</v>
      </c>
    </row>
    <row r="2028" spans="13:15" x14ac:dyDescent="0.25">
      <c r="M2028" t="s">
        <v>3438</v>
      </c>
      <c r="N2028" t="s">
        <v>54</v>
      </c>
      <c r="O2028" t="s">
        <v>3437</v>
      </c>
    </row>
    <row r="2029" spans="13:15" x14ac:dyDescent="0.25">
      <c r="M2029" t="s">
        <v>3440</v>
      </c>
      <c r="N2029" t="s">
        <v>54</v>
      </c>
      <c r="O2029" t="s">
        <v>3439</v>
      </c>
    </row>
    <row r="2030" spans="13:15" x14ac:dyDescent="0.25">
      <c r="M2030" t="s">
        <v>3441</v>
      </c>
      <c r="N2030" t="s">
        <v>54</v>
      </c>
      <c r="O2030" t="s">
        <v>1770</v>
      </c>
    </row>
    <row r="2031" spans="13:15" x14ac:dyDescent="0.25">
      <c r="M2031" t="s">
        <v>3442</v>
      </c>
      <c r="N2031" t="s">
        <v>54</v>
      </c>
      <c r="O2031" t="s">
        <v>1605</v>
      </c>
    </row>
    <row r="2032" spans="13:15" x14ac:dyDescent="0.25">
      <c r="M2032" t="s">
        <v>3444</v>
      </c>
      <c r="N2032" t="s">
        <v>54</v>
      </c>
      <c r="O2032" t="s">
        <v>3443</v>
      </c>
    </row>
    <row r="2033" spans="13:15" x14ac:dyDescent="0.25">
      <c r="M2033" t="s">
        <v>3445</v>
      </c>
      <c r="N2033" t="s">
        <v>54</v>
      </c>
      <c r="O2033" t="s">
        <v>1329</v>
      </c>
    </row>
    <row r="2034" spans="13:15" x14ac:dyDescent="0.25">
      <c r="M2034" t="s">
        <v>3446</v>
      </c>
      <c r="N2034" t="s">
        <v>54</v>
      </c>
      <c r="O2034" t="s">
        <v>2463</v>
      </c>
    </row>
    <row r="2035" spans="13:15" x14ac:dyDescent="0.25">
      <c r="M2035" t="s">
        <v>3448</v>
      </c>
      <c r="N2035" t="s">
        <v>54</v>
      </c>
      <c r="O2035" t="s">
        <v>3447</v>
      </c>
    </row>
    <row r="2036" spans="13:15" x14ac:dyDescent="0.25">
      <c r="M2036" t="s">
        <v>3450</v>
      </c>
      <c r="N2036" t="s">
        <v>54</v>
      </c>
      <c r="O2036" t="s">
        <v>3449</v>
      </c>
    </row>
    <row r="2037" spans="13:15" x14ac:dyDescent="0.25">
      <c r="M2037" t="s">
        <v>3452</v>
      </c>
      <c r="N2037" t="s">
        <v>54</v>
      </c>
      <c r="O2037" t="s">
        <v>3451</v>
      </c>
    </row>
    <row r="2038" spans="13:15" x14ac:dyDescent="0.25">
      <c r="M2038" t="s">
        <v>3454</v>
      </c>
      <c r="N2038" t="s">
        <v>54</v>
      </c>
      <c r="O2038" t="s">
        <v>3453</v>
      </c>
    </row>
    <row r="2039" spans="13:15" x14ac:dyDescent="0.25">
      <c r="M2039" t="s">
        <v>3456</v>
      </c>
      <c r="N2039" t="s">
        <v>54</v>
      </c>
      <c r="O2039" t="s">
        <v>3455</v>
      </c>
    </row>
    <row r="2040" spans="13:15" x14ac:dyDescent="0.25">
      <c r="M2040" t="s">
        <v>3457</v>
      </c>
      <c r="N2040" t="s">
        <v>54</v>
      </c>
      <c r="O2040" t="s">
        <v>1480</v>
      </c>
    </row>
    <row r="2041" spans="13:15" x14ac:dyDescent="0.25">
      <c r="M2041" t="s">
        <v>3459</v>
      </c>
      <c r="N2041" t="s">
        <v>54</v>
      </c>
      <c r="O2041" t="s">
        <v>3458</v>
      </c>
    </row>
    <row r="2042" spans="13:15" x14ac:dyDescent="0.25">
      <c r="M2042" t="s">
        <v>3460</v>
      </c>
      <c r="N2042" t="s">
        <v>55</v>
      </c>
      <c r="O2042" t="s">
        <v>589</v>
      </c>
    </row>
    <row r="2043" spans="13:15" x14ac:dyDescent="0.25">
      <c r="M2043" t="s">
        <v>3461</v>
      </c>
      <c r="N2043" t="s">
        <v>55</v>
      </c>
      <c r="O2043" t="s">
        <v>1355</v>
      </c>
    </row>
    <row r="2044" spans="13:15" x14ac:dyDescent="0.25">
      <c r="M2044" t="s">
        <v>3463</v>
      </c>
      <c r="N2044" t="s">
        <v>55</v>
      </c>
      <c r="O2044" t="s">
        <v>3462</v>
      </c>
    </row>
    <row r="2045" spans="13:15" x14ac:dyDescent="0.25">
      <c r="M2045" t="s">
        <v>3465</v>
      </c>
      <c r="N2045" t="s">
        <v>55</v>
      </c>
      <c r="O2045" t="s">
        <v>3464</v>
      </c>
    </row>
    <row r="2046" spans="13:15" x14ac:dyDescent="0.25">
      <c r="M2046" t="s">
        <v>3467</v>
      </c>
      <c r="N2046" t="s">
        <v>55</v>
      </c>
      <c r="O2046" t="s">
        <v>3466</v>
      </c>
    </row>
    <row r="2047" spans="13:15" x14ac:dyDescent="0.25">
      <c r="M2047" t="s">
        <v>3469</v>
      </c>
      <c r="N2047" t="s">
        <v>55</v>
      </c>
      <c r="O2047" t="s">
        <v>3468</v>
      </c>
    </row>
    <row r="2048" spans="13:15" x14ac:dyDescent="0.25">
      <c r="M2048" t="s">
        <v>3471</v>
      </c>
      <c r="N2048" t="s">
        <v>55</v>
      </c>
      <c r="O2048" t="s">
        <v>3470</v>
      </c>
    </row>
    <row r="2049" spans="13:15" x14ac:dyDescent="0.25">
      <c r="M2049" t="s">
        <v>3472</v>
      </c>
      <c r="N2049" t="s">
        <v>55</v>
      </c>
      <c r="O2049" t="s">
        <v>1204</v>
      </c>
    </row>
    <row r="2050" spans="13:15" x14ac:dyDescent="0.25">
      <c r="M2050" t="s">
        <v>3473</v>
      </c>
      <c r="N2050" t="s">
        <v>55</v>
      </c>
      <c r="O2050" t="s">
        <v>145</v>
      </c>
    </row>
    <row r="2051" spans="13:15" x14ac:dyDescent="0.25">
      <c r="M2051" t="s">
        <v>3474</v>
      </c>
      <c r="N2051" t="s">
        <v>55</v>
      </c>
      <c r="O2051" t="s">
        <v>358</v>
      </c>
    </row>
    <row r="2052" spans="13:15" x14ac:dyDescent="0.25">
      <c r="M2052" t="s">
        <v>3475</v>
      </c>
      <c r="N2052" t="s">
        <v>55</v>
      </c>
      <c r="O2052" t="s">
        <v>1212</v>
      </c>
    </row>
    <row r="2053" spans="13:15" x14ac:dyDescent="0.25">
      <c r="M2053" t="s">
        <v>3476</v>
      </c>
      <c r="N2053" t="s">
        <v>55</v>
      </c>
      <c r="O2053" t="s">
        <v>362</v>
      </c>
    </row>
    <row r="2054" spans="13:15" x14ac:dyDescent="0.25">
      <c r="M2054" t="s">
        <v>3478</v>
      </c>
      <c r="N2054" t="s">
        <v>55</v>
      </c>
      <c r="O2054" t="s">
        <v>3477</v>
      </c>
    </row>
    <row r="2055" spans="13:15" x14ac:dyDescent="0.25">
      <c r="M2055" t="s">
        <v>3479</v>
      </c>
      <c r="N2055" t="s">
        <v>55</v>
      </c>
      <c r="O2055" t="s">
        <v>1218</v>
      </c>
    </row>
    <row r="2056" spans="13:15" x14ac:dyDescent="0.25">
      <c r="M2056" t="s">
        <v>3481</v>
      </c>
      <c r="N2056" t="s">
        <v>55</v>
      </c>
      <c r="O2056" t="s">
        <v>3480</v>
      </c>
    </row>
    <row r="2057" spans="13:15" x14ac:dyDescent="0.25">
      <c r="M2057" t="s">
        <v>3483</v>
      </c>
      <c r="N2057" t="s">
        <v>55</v>
      </c>
      <c r="O2057" t="s">
        <v>3482</v>
      </c>
    </row>
    <row r="2058" spans="13:15" x14ac:dyDescent="0.25">
      <c r="M2058" t="s">
        <v>3484</v>
      </c>
      <c r="N2058" t="s">
        <v>55</v>
      </c>
      <c r="O2058" t="s">
        <v>374</v>
      </c>
    </row>
    <row r="2059" spans="13:15" x14ac:dyDescent="0.25">
      <c r="M2059" t="s">
        <v>3486</v>
      </c>
      <c r="N2059" t="s">
        <v>55</v>
      </c>
      <c r="O2059" t="s">
        <v>3485</v>
      </c>
    </row>
    <row r="2060" spans="13:15" x14ac:dyDescent="0.25">
      <c r="M2060" t="s">
        <v>3488</v>
      </c>
      <c r="N2060" t="s">
        <v>55</v>
      </c>
      <c r="O2060" t="s">
        <v>3487</v>
      </c>
    </row>
    <row r="2061" spans="13:15" x14ac:dyDescent="0.25">
      <c r="M2061" t="s">
        <v>3490</v>
      </c>
      <c r="N2061" t="s">
        <v>55</v>
      </c>
      <c r="O2061" t="s">
        <v>3489</v>
      </c>
    </row>
    <row r="2062" spans="13:15" x14ac:dyDescent="0.25">
      <c r="M2062" t="s">
        <v>3491</v>
      </c>
      <c r="N2062" t="s">
        <v>55</v>
      </c>
      <c r="O2062" t="s">
        <v>87</v>
      </c>
    </row>
    <row r="2063" spans="13:15" x14ac:dyDescent="0.25">
      <c r="M2063" t="s">
        <v>3492</v>
      </c>
      <c r="N2063" t="s">
        <v>55</v>
      </c>
      <c r="O2063" t="s">
        <v>3144</v>
      </c>
    </row>
    <row r="2064" spans="13:15" x14ac:dyDescent="0.25">
      <c r="M2064" t="s">
        <v>3493</v>
      </c>
      <c r="N2064" t="s">
        <v>55</v>
      </c>
      <c r="O2064" t="s">
        <v>706</v>
      </c>
    </row>
    <row r="2065" spans="13:15" x14ac:dyDescent="0.25">
      <c r="M2065" t="s">
        <v>3494</v>
      </c>
      <c r="N2065" t="s">
        <v>55</v>
      </c>
      <c r="O2065" t="s">
        <v>189</v>
      </c>
    </row>
    <row r="2066" spans="13:15" x14ac:dyDescent="0.25">
      <c r="M2066" t="s">
        <v>3495</v>
      </c>
      <c r="N2066" t="s">
        <v>55</v>
      </c>
      <c r="O2066" t="s">
        <v>191</v>
      </c>
    </row>
    <row r="2067" spans="13:15" x14ac:dyDescent="0.25">
      <c r="M2067" t="s">
        <v>3496</v>
      </c>
      <c r="N2067" t="s">
        <v>55</v>
      </c>
      <c r="O2067" t="s">
        <v>388</v>
      </c>
    </row>
    <row r="2068" spans="13:15" x14ac:dyDescent="0.25">
      <c r="M2068" t="s">
        <v>3498</v>
      </c>
      <c r="N2068" t="s">
        <v>55</v>
      </c>
      <c r="O2068" t="s">
        <v>3497</v>
      </c>
    </row>
    <row r="2069" spans="13:15" x14ac:dyDescent="0.25">
      <c r="M2069" t="s">
        <v>3500</v>
      </c>
      <c r="N2069" t="s">
        <v>55</v>
      </c>
      <c r="O2069" t="s">
        <v>3499</v>
      </c>
    </row>
    <row r="2070" spans="13:15" x14ac:dyDescent="0.25">
      <c r="M2070" t="s">
        <v>3501</v>
      </c>
      <c r="N2070" t="s">
        <v>55</v>
      </c>
      <c r="O2070" t="s">
        <v>195</v>
      </c>
    </row>
    <row r="2071" spans="13:15" x14ac:dyDescent="0.25">
      <c r="M2071" t="s">
        <v>3503</v>
      </c>
      <c r="N2071" t="s">
        <v>55</v>
      </c>
      <c r="O2071" t="s">
        <v>3502</v>
      </c>
    </row>
    <row r="2072" spans="13:15" x14ac:dyDescent="0.25">
      <c r="M2072" t="s">
        <v>3504</v>
      </c>
      <c r="N2072" t="s">
        <v>55</v>
      </c>
      <c r="O2072" t="s">
        <v>771</v>
      </c>
    </row>
    <row r="2073" spans="13:15" x14ac:dyDescent="0.25">
      <c r="M2073" t="s">
        <v>3505</v>
      </c>
      <c r="N2073" t="s">
        <v>55</v>
      </c>
      <c r="O2073" t="s">
        <v>966</v>
      </c>
    </row>
    <row r="2074" spans="13:15" x14ac:dyDescent="0.25">
      <c r="M2074" t="s">
        <v>3506</v>
      </c>
      <c r="N2074" t="s">
        <v>55</v>
      </c>
      <c r="O2074" t="s">
        <v>1249</v>
      </c>
    </row>
    <row r="2075" spans="13:15" x14ac:dyDescent="0.25">
      <c r="M2075" t="s">
        <v>3507</v>
      </c>
      <c r="N2075" t="s">
        <v>55</v>
      </c>
      <c r="O2075" t="s">
        <v>1393</v>
      </c>
    </row>
    <row r="2076" spans="13:15" x14ac:dyDescent="0.25">
      <c r="M2076" t="s">
        <v>3508</v>
      </c>
      <c r="N2076" t="s">
        <v>55</v>
      </c>
      <c r="O2076" t="s">
        <v>199</v>
      </c>
    </row>
    <row r="2077" spans="13:15" x14ac:dyDescent="0.25">
      <c r="M2077" t="s">
        <v>3510</v>
      </c>
      <c r="N2077" t="s">
        <v>55</v>
      </c>
      <c r="O2077" t="s">
        <v>3509</v>
      </c>
    </row>
    <row r="2078" spans="13:15" x14ac:dyDescent="0.25">
      <c r="M2078" t="s">
        <v>3512</v>
      </c>
      <c r="N2078" t="s">
        <v>55</v>
      </c>
      <c r="O2078" t="s">
        <v>3511</v>
      </c>
    </row>
    <row r="2079" spans="13:15" x14ac:dyDescent="0.25">
      <c r="M2079" t="s">
        <v>3513</v>
      </c>
      <c r="N2079" t="s">
        <v>55</v>
      </c>
      <c r="O2079" t="s">
        <v>783</v>
      </c>
    </row>
    <row r="2080" spans="13:15" x14ac:dyDescent="0.25">
      <c r="M2080" t="s">
        <v>3514</v>
      </c>
      <c r="N2080" t="s">
        <v>55</v>
      </c>
      <c r="O2080" t="s">
        <v>2247</v>
      </c>
    </row>
    <row r="2081" spans="13:15" x14ac:dyDescent="0.25">
      <c r="M2081" t="s">
        <v>3515</v>
      </c>
      <c r="N2081" t="s">
        <v>55</v>
      </c>
      <c r="O2081" t="s">
        <v>203</v>
      </c>
    </row>
    <row r="2082" spans="13:15" x14ac:dyDescent="0.25">
      <c r="M2082" t="s">
        <v>3516</v>
      </c>
      <c r="N2082" t="s">
        <v>55</v>
      </c>
      <c r="O2082" t="s">
        <v>205</v>
      </c>
    </row>
    <row r="2083" spans="13:15" x14ac:dyDescent="0.25">
      <c r="M2083" t="s">
        <v>3517</v>
      </c>
      <c r="N2083" t="s">
        <v>55</v>
      </c>
      <c r="O2083" t="s">
        <v>1270</v>
      </c>
    </row>
    <row r="2084" spans="13:15" x14ac:dyDescent="0.25">
      <c r="M2084" t="s">
        <v>3518</v>
      </c>
      <c r="N2084" t="s">
        <v>55</v>
      </c>
      <c r="O2084" t="s">
        <v>507</v>
      </c>
    </row>
    <row r="2085" spans="13:15" x14ac:dyDescent="0.25">
      <c r="M2085" t="s">
        <v>3519</v>
      </c>
      <c r="N2085" t="s">
        <v>55</v>
      </c>
      <c r="O2085" t="s">
        <v>211</v>
      </c>
    </row>
    <row r="2086" spans="13:15" x14ac:dyDescent="0.25">
      <c r="M2086" t="s">
        <v>3521</v>
      </c>
      <c r="N2086" t="s">
        <v>55</v>
      </c>
      <c r="O2086" t="s">
        <v>3520</v>
      </c>
    </row>
    <row r="2087" spans="13:15" x14ac:dyDescent="0.25">
      <c r="M2087" t="s">
        <v>3522</v>
      </c>
      <c r="N2087" t="s">
        <v>55</v>
      </c>
      <c r="O2087" t="s">
        <v>417</v>
      </c>
    </row>
    <row r="2088" spans="13:15" x14ac:dyDescent="0.25">
      <c r="M2088" t="s">
        <v>3524</v>
      </c>
      <c r="N2088" t="s">
        <v>55</v>
      </c>
      <c r="O2088" t="s">
        <v>3523</v>
      </c>
    </row>
    <row r="2089" spans="13:15" x14ac:dyDescent="0.25">
      <c r="M2089" t="s">
        <v>3525</v>
      </c>
      <c r="N2089" t="s">
        <v>55</v>
      </c>
      <c r="O2089" t="s">
        <v>1565</v>
      </c>
    </row>
    <row r="2090" spans="13:15" x14ac:dyDescent="0.25">
      <c r="M2090" t="s">
        <v>3526</v>
      </c>
      <c r="N2090" t="s">
        <v>55</v>
      </c>
      <c r="O2090" t="s">
        <v>221</v>
      </c>
    </row>
    <row r="2091" spans="13:15" x14ac:dyDescent="0.25">
      <c r="M2091" t="s">
        <v>3528</v>
      </c>
      <c r="N2091" t="s">
        <v>55</v>
      </c>
      <c r="O2091" t="s">
        <v>3527</v>
      </c>
    </row>
    <row r="2092" spans="13:15" x14ac:dyDescent="0.25">
      <c r="M2092" t="s">
        <v>3529</v>
      </c>
      <c r="N2092" t="s">
        <v>55</v>
      </c>
      <c r="O2092" t="s">
        <v>225</v>
      </c>
    </row>
    <row r="2093" spans="13:15" x14ac:dyDescent="0.25">
      <c r="M2093" t="s">
        <v>3531</v>
      </c>
      <c r="N2093" t="s">
        <v>55</v>
      </c>
      <c r="O2093" t="s">
        <v>3530</v>
      </c>
    </row>
    <row r="2094" spans="13:15" x14ac:dyDescent="0.25">
      <c r="M2094" t="s">
        <v>3533</v>
      </c>
      <c r="N2094" t="s">
        <v>55</v>
      </c>
      <c r="O2094" t="s">
        <v>3532</v>
      </c>
    </row>
    <row r="2095" spans="13:15" x14ac:dyDescent="0.25">
      <c r="M2095" t="s">
        <v>3534</v>
      </c>
      <c r="N2095" t="s">
        <v>55</v>
      </c>
      <c r="O2095" t="s">
        <v>1298</v>
      </c>
    </row>
    <row r="2096" spans="13:15" x14ac:dyDescent="0.25">
      <c r="M2096" t="s">
        <v>3535</v>
      </c>
      <c r="N2096" t="s">
        <v>55</v>
      </c>
      <c r="O2096" t="s">
        <v>1422</v>
      </c>
    </row>
    <row r="2097" spans="13:15" x14ac:dyDescent="0.25">
      <c r="M2097" t="s">
        <v>3536</v>
      </c>
      <c r="N2097" t="s">
        <v>55</v>
      </c>
      <c r="O2097" t="s">
        <v>231</v>
      </c>
    </row>
    <row r="2098" spans="13:15" x14ac:dyDescent="0.25">
      <c r="M2098" t="s">
        <v>3537</v>
      </c>
      <c r="N2098" t="s">
        <v>55</v>
      </c>
      <c r="O2098" t="s">
        <v>233</v>
      </c>
    </row>
    <row r="2099" spans="13:15" x14ac:dyDescent="0.25">
      <c r="M2099" t="s">
        <v>3538</v>
      </c>
      <c r="N2099" t="s">
        <v>55</v>
      </c>
      <c r="O2099" t="s">
        <v>235</v>
      </c>
    </row>
    <row r="2100" spans="13:15" x14ac:dyDescent="0.25">
      <c r="M2100" t="s">
        <v>3540</v>
      </c>
      <c r="N2100" t="s">
        <v>55</v>
      </c>
      <c r="O2100" t="s">
        <v>3539</v>
      </c>
    </row>
    <row r="2101" spans="13:15" x14ac:dyDescent="0.25">
      <c r="M2101" t="s">
        <v>3542</v>
      </c>
      <c r="N2101" t="s">
        <v>55</v>
      </c>
      <c r="O2101" t="s">
        <v>3541</v>
      </c>
    </row>
    <row r="2102" spans="13:15" x14ac:dyDescent="0.25">
      <c r="M2102" t="s">
        <v>3543</v>
      </c>
      <c r="N2102" t="s">
        <v>55</v>
      </c>
      <c r="O2102" t="s">
        <v>1428</v>
      </c>
    </row>
    <row r="2103" spans="13:15" x14ac:dyDescent="0.25">
      <c r="M2103" t="s">
        <v>3544</v>
      </c>
      <c r="N2103" t="s">
        <v>55</v>
      </c>
      <c r="O2103" t="s">
        <v>1740</v>
      </c>
    </row>
    <row r="2104" spans="13:15" x14ac:dyDescent="0.25">
      <c r="M2104" t="s">
        <v>3545</v>
      </c>
      <c r="N2104" t="s">
        <v>55</v>
      </c>
      <c r="O2104" t="s">
        <v>1028</v>
      </c>
    </row>
    <row r="2105" spans="13:15" x14ac:dyDescent="0.25">
      <c r="M2105" t="s">
        <v>3546</v>
      </c>
      <c r="N2105" t="s">
        <v>55</v>
      </c>
      <c r="O2105" t="s">
        <v>237</v>
      </c>
    </row>
    <row r="2106" spans="13:15" x14ac:dyDescent="0.25">
      <c r="M2106" t="s">
        <v>3548</v>
      </c>
      <c r="N2106" t="s">
        <v>55</v>
      </c>
      <c r="O2106" t="s">
        <v>3547</v>
      </c>
    </row>
    <row r="2107" spans="13:15" x14ac:dyDescent="0.25">
      <c r="M2107" t="s">
        <v>3549</v>
      </c>
      <c r="N2107" t="s">
        <v>55</v>
      </c>
      <c r="O2107" t="s">
        <v>241</v>
      </c>
    </row>
    <row r="2108" spans="13:15" x14ac:dyDescent="0.25">
      <c r="M2108" t="s">
        <v>3551</v>
      </c>
      <c r="N2108" t="s">
        <v>55</v>
      </c>
      <c r="O2108" t="s">
        <v>3550</v>
      </c>
    </row>
    <row r="2109" spans="13:15" x14ac:dyDescent="0.25">
      <c r="M2109" t="s">
        <v>3553</v>
      </c>
      <c r="N2109" t="s">
        <v>55</v>
      </c>
      <c r="O2109" t="s">
        <v>3552</v>
      </c>
    </row>
    <row r="2110" spans="13:15" x14ac:dyDescent="0.25">
      <c r="M2110" t="s">
        <v>3554</v>
      </c>
      <c r="N2110" t="s">
        <v>55</v>
      </c>
      <c r="O2110" t="s">
        <v>821</v>
      </c>
    </row>
    <row r="2111" spans="13:15" x14ac:dyDescent="0.25">
      <c r="M2111" t="s">
        <v>3555</v>
      </c>
      <c r="N2111" t="s">
        <v>55</v>
      </c>
      <c r="O2111" t="s">
        <v>1317</v>
      </c>
    </row>
    <row r="2112" spans="13:15" x14ac:dyDescent="0.25">
      <c r="M2112" t="s">
        <v>3557</v>
      </c>
      <c r="N2112" t="s">
        <v>55</v>
      </c>
      <c r="O2112" t="s">
        <v>3556</v>
      </c>
    </row>
    <row r="2113" spans="13:15" x14ac:dyDescent="0.25">
      <c r="M2113" t="s">
        <v>3559</v>
      </c>
      <c r="N2113" t="s">
        <v>55</v>
      </c>
      <c r="O2113" t="s">
        <v>3558</v>
      </c>
    </row>
    <row r="2114" spans="13:15" x14ac:dyDescent="0.25">
      <c r="M2114" t="s">
        <v>3561</v>
      </c>
      <c r="N2114" t="s">
        <v>55</v>
      </c>
      <c r="O2114" t="s">
        <v>3560</v>
      </c>
    </row>
    <row r="2115" spans="13:15" x14ac:dyDescent="0.25">
      <c r="M2115" t="s">
        <v>3562</v>
      </c>
      <c r="N2115" t="s">
        <v>55</v>
      </c>
      <c r="O2115" t="s">
        <v>3193</v>
      </c>
    </row>
    <row r="2116" spans="13:15" x14ac:dyDescent="0.25">
      <c r="M2116" t="s">
        <v>3563</v>
      </c>
      <c r="N2116" t="s">
        <v>55</v>
      </c>
      <c r="O2116" t="s">
        <v>249</v>
      </c>
    </row>
    <row r="2117" spans="13:15" x14ac:dyDescent="0.25">
      <c r="M2117" t="s">
        <v>3564</v>
      </c>
      <c r="N2117" t="s">
        <v>55</v>
      </c>
      <c r="O2117" t="s">
        <v>1329</v>
      </c>
    </row>
    <row r="2118" spans="13:15" x14ac:dyDescent="0.25">
      <c r="M2118" t="s">
        <v>3565</v>
      </c>
      <c r="N2118" t="s">
        <v>55</v>
      </c>
      <c r="O2118" t="s">
        <v>698</v>
      </c>
    </row>
    <row r="2119" spans="13:15" x14ac:dyDescent="0.25">
      <c r="M2119" t="s">
        <v>3567</v>
      </c>
      <c r="N2119" t="s">
        <v>55</v>
      </c>
      <c r="O2119" t="s">
        <v>3566</v>
      </c>
    </row>
    <row r="2120" spans="13:15" x14ac:dyDescent="0.25">
      <c r="M2120" t="s">
        <v>3569</v>
      </c>
      <c r="N2120" t="s">
        <v>55</v>
      </c>
      <c r="O2120" t="s">
        <v>3568</v>
      </c>
    </row>
    <row r="2121" spans="13:15" x14ac:dyDescent="0.25">
      <c r="M2121" t="s">
        <v>3570</v>
      </c>
      <c r="N2121" t="s">
        <v>55</v>
      </c>
      <c r="O2121" t="s">
        <v>464</v>
      </c>
    </row>
    <row r="2122" spans="13:15" x14ac:dyDescent="0.25">
      <c r="M2122" t="s">
        <v>3572</v>
      </c>
      <c r="N2122" t="s">
        <v>55</v>
      </c>
      <c r="O2122" t="s">
        <v>3571</v>
      </c>
    </row>
    <row r="2123" spans="13:15" x14ac:dyDescent="0.25">
      <c r="M2123" t="s">
        <v>3574</v>
      </c>
      <c r="N2123" t="s">
        <v>55</v>
      </c>
      <c r="O2123" t="s">
        <v>3573</v>
      </c>
    </row>
    <row r="2124" spans="13:15" x14ac:dyDescent="0.25">
      <c r="M2124" t="s">
        <v>3575</v>
      </c>
      <c r="N2124" t="s">
        <v>55</v>
      </c>
      <c r="O2124" t="s">
        <v>1094</v>
      </c>
    </row>
    <row r="2125" spans="13:15" x14ac:dyDescent="0.25">
      <c r="M2125" t="s">
        <v>3576</v>
      </c>
      <c r="N2125" t="s">
        <v>55</v>
      </c>
      <c r="O2125" t="s">
        <v>126</v>
      </c>
    </row>
    <row r="2126" spans="13:15" x14ac:dyDescent="0.25">
      <c r="M2126" t="s">
        <v>3577</v>
      </c>
      <c r="N2126" t="s">
        <v>55</v>
      </c>
      <c r="O2126" t="s">
        <v>1097</v>
      </c>
    </row>
    <row r="2127" spans="13:15" x14ac:dyDescent="0.25">
      <c r="M2127" t="s">
        <v>3578</v>
      </c>
      <c r="N2127" t="s">
        <v>55</v>
      </c>
      <c r="O2127" t="s">
        <v>3458</v>
      </c>
    </row>
    <row r="2128" spans="13:15" x14ac:dyDescent="0.25">
      <c r="M2128" t="s">
        <v>3580</v>
      </c>
      <c r="N2128" t="s">
        <v>55</v>
      </c>
      <c r="O2128" t="s">
        <v>3579</v>
      </c>
    </row>
    <row r="2129" spans="13:15" x14ac:dyDescent="0.25">
      <c r="M2129" t="s">
        <v>3582</v>
      </c>
      <c r="N2129" t="s">
        <v>55</v>
      </c>
      <c r="O2129" t="s">
        <v>3581</v>
      </c>
    </row>
    <row r="2130" spans="13:15" x14ac:dyDescent="0.25">
      <c r="M2130" t="s">
        <v>3583</v>
      </c>
      <c r="N2130" t="s">
        <v>56</v>
      </c>
      <c r="O2130" t="s">
        <v>1485</v>
      </c>
    </row>
    <row r="2131" spans="13:15" x14ac:dyDescent="0.25">
      <c r="M2131" t="s">
        <v>3585</v>
      </c>
      <c r="N2131" t="s">
        <v>56</v>
      </c>
      <c r="O2131" t="s">
        <v>3584</v>
      </c>
    </row>
    <row r="2132" spans="13:15" x14ac:dyDescent="0.25">
      <c r="M2132" t="s">
        <v>3587</v>
      </c>
      <c r="N2132" t="s">
        <v>56</v>
      </c>
      <c r="O2132" t="s">
        <v>3586</v>
      </c>
    </row>
    <row r="2133" spans="13:15" x14ac:dyDescent="0.25">
      <c r="M2133" t="s">
        <v>3589</v>
      </c>
      <c r="N2133" t="s">
        <v>56</v>
      </c>
      <c r="O2133" t="s">
        <v>3588</v>
      </c>
    </row>
    <row r="2134" spans="13:15" x14ac:dyDescent="0.25">
      <c r="M2134" t="s">
        <v>3591</v>
      </c>
      <c r="N2134" t="s">
        <v>56</v>
      </c>
      <c r="O2134" t="s">
        <v>3590</v>
      </c>
    </row>
    <row r="2135" spans="13:15" x14ac:dyDescent="0.25">
      <c r="M2135" t="s">
        <v>3592</v>
      </c>
      <c r="N2135" t="s">
        <v>56</v>
      </c>
      <c r="O2135" t="s">
        <v>1133</v>
      </c>
    </row>
    <row r="2136" spans="13:15" x14ac:dyDescent="0.25">
      <c r="M2136" t="s">
        <v>3593</v>
      </c>
      <c r="N2136" t="s">
        <v>56</v>
      </c>
      <c r="O2136" t="s">
        <v>871</v>
      </c>
    </row>
    <row r="2137" spans="13:15" x14ac:dyDescent="0.25">
      <c r="M2137" t="s">
        <v>3595</v>
      </c>
      <c r="N2137" t="s">
        <v>56</v>
      </c>
      <c r="O2137" t="s">
        <v>3594</v>
      </c>
    </row>
    <row r="2138" spans="13:15" x14ac:dyDescent="0.25">
      <c r="M2138" t="s">
        <v>3597</v>
      </c>
      <c r="N2138" t="s">
        <v>56</v>
      </c>
      <c r="O2138" t="s">
        <v>3596</v>
      </c>
    </row>
    <row r="2139" spans="13:15" x14ac:dyDescent="0.25">
      <c r="M2139" t="s">
        <v>3598</v>
      </c>
      <c r="N2139" t="s">
        <v>56</v>
      </c>
      <c r="O2139" t="s">
        <v>1835</v>
      </c>
    </row>
    <row r="2140" spans="13:15" x14ac:dyDescent="0.25">
      <c r="M2140" t="s">
        <v>3599</v>
      </c>
      <c r="N2140" t="s">
        <v>56</v>
      </c>
      <c r="O2140" t="s">
        <v>151</v>
      </c>
    </row>
    <row r="2141" spans="13:15" x14ac:dyDescent="0.25">
      <c r="M2141" t="s">
        <v>3600</v>
      </c>
      <c r="N2141" t="s">
        <v>56</v>
      </c>
      <c r="O2141" t="s">
        <v>155</v>
      </c>
    </row>
    <row r="2142" spans="13:15" x14ac:dyDescent="0.25">
      <c r="M2142" t="s">
        <v>3602</v>
      </c>
      <c r="N2142" t="s">
        <v>56</v>
      </c>
      <c r="O2142" t="s">
        <v>3601</v>
      </c>
    </row>
    <row r="2143" spans="13:15" x14ac:dyDescent="0.25">
      <c r="M2143" t="s">
        <v>3603</v>
      </c>
      <c r="N2143" t="s">
        <v>56</v>
      </c>
      <c r="O2143" t="s">
        <v>366</v>
      </c>
    </row>
    <row r="2144" spans="13:15" x14ac:dyDescent="0.25">
      <c r="M2144" t="s">
        <v>3605</v>
      </c>
      <c r="N2144" t="s">
        <v>56</v>
      </c>
      <c r="O2144" t="s">
        <v>3604</v>
      </c>
    </row>
    <row r="2145" spans="13:15" x14ac:dyDescent="0.25">
      <c r="M2145" t="s">
        <v>3606</v>
      </c>
      <c r="N2145" t="s">
        <v>56</v>
      </c>
      <c r="O2145" t="s">
        <v>1653</v>
      </c>
    </row>
    <row r="2146" spans="13:15" x14ac:dyDescent="0.25">
      <c r="M2146" t="s">
        <v>3608</v>
      </c>
      <c r="N2146" t="s">
        <v>56</v>
      </c>
      <c r="O2146" t="s">
        <v>3607</v>
      </c>
    </row>
    <row r="2147" spans="13:15" x14ac:dyDescent="0.25">
      <c r="M2147" t="s">
        <v>3610</v>
      </c>
      <c r="N2147" t="s">
        <v>56</v>
      </c>
      <c r="O2147" t="s">
        <v>3609</v>
      </c>
    </row>
    <row r="2148" spans="13:15" x14ac:dyDescent="0.25">
      <c r="M2148" t="s">
        <v>3612</v>
      </c>
      <c r="N2148" t="s">
        <v>56</v>
      </c>
      <c r="O2148" t="s">
        <v>3611</v>
      </c>
    </row>
    <row r="2149" spans="13:15" x14ac:dyDescent="0.25">
      <c r="M2149" t="s">
        <v>3613</v>
      </c>
      <c r="N2149" t="s">
        <v>56</v>
      </c>
      <c r="O2149" t="s">
        <v>615</v>
      </c>
    </row>
    <row r="2150" spans="13:15" x14ac:dyDescent="0.25">
      <c r="M2150" t="s">
        <v>3614</v>
      </c>
      <c r="N2150" t="s">
        <v>56</v>
      </c>
      <c r="O2150" t="s">
        <v>87</v>
      </c>
    </row>
    <row r="2151" spans="13:15" x14ac:dyDescent="0.25">
      <c r="M2151" t="s">
        <v>3616</v>
      </c>
      <c r="N2151" t="s">
        <v>56</v>
      </c>
      <c r="O2151" t="s">
        <v>3615</v>
      </c>
    </row>
    <row r="2152" spans="13:15" x14ac:dyDescent="0.25">
      <c r="M2152" t="s">
        <v>3617</v>
      </c>
      <c r="N2152" t="s">
        <v>56</v>
      </c>
      <c r="O2152" t="s">
        <v>1666</v>
      </c>
    </row>
    <row r="2153" spans="13:15" x14ac:dyDescent="0.25">
      <c r="M2153" t="s">
        <v>3618</v>
      </c>
      <c r="N2153" t="s">
        <v>56</v>
      </c>
      <c r="O2153" t="s">
        <v>633</v>
      </c>
    </row>
    <row r="2154" spans="13:15" x14ac:dyDescent="0.25">
      <c r="M2154" t="s">
        <v>3620</v>
      </c>
      <c r="N2154" t="s">
        <v>56</v>
      </c>
      <c r="O2154" t="s">
        <v>3619</v>
      </c>
    </row>
    <row r="2155" spans="13:15" x14ac:dyDescent="0.25">
      <c r="M2155" t="s">
        <v>3621</v>
      </c>
      <c r="N2155" t="s">
        <v>56</v>
      </c>
      <c r="O2155" t="s">
        <v>957</v>
      </c>
    </row>
    <row r="2156" spans="13:15" x14ac:dyDescent="0.25">
      <c r="M2156" t="s">
        <v>3622</v>
      </c>
      <c r="N2156" t="s">
        <v>56</v>
      </c>
      <c r="O2156" t="s">
        <v>392</v>
      </c>
    </row>
    <row r="2157" spans="13:15" x14ac:dyDescent="0.25">
      <c r="M2157" t="s">
        <v>3624</v>
      </c>
      <c r="N2157" t="s">
        <v>56</v>
      </c>
      <c r="O2157" t="s">
        <v>3623</v>
      </c>
    </row>
    <row r="2158" spans="13:15" x14ac:dyDescent="0.25">
      <c r="M2158" t="s">
        <v>3626</v>
      </c>
      <c r="N2158" t="s">
        <v>56</v>
      </c>
      <c r="O2158" t="s">
        <v>3625</v>
      </c>
    </row>
    <row r="2159" spans="13:15" x14ac:dyDescent="0.25">
      <c r="M2159" t="s">
        <v>3627</v>
      </c>
      <c r="N2159" t="s">
        <v>56</v>
      </c>
      <c r="O2159" t="s">
        <v>1687</v>
      </c>
    </row>
    <row r="2160" spans="13:15" x14ac:dyDescent="0.25">
      <c r="M2160" t="s">
        <v>3628</v>
      </c>
      <c r="N2160" t="s">
        <v>56</v>
      </c>
      <c r="O2160" t="s">
        <v>1691</v>
      </c>
    </row>
    <row r="2161" spans="13:15" x14ac:dyDescent="0.25">
      <c r="M2161" t="s">
        <v>3630</v>
      </c>
      <c r="N2161" t="s">
        <v>56</v>
      </c>
      <c r="O2161" t="s">
        <v>3629</v>
      </c>
    </row>
    <row r="2162" spans="13:15" x14ac:dyDescent="0.25">
      <c r="M2162" t="s">
        <v>3631</v>
      </c>
      <c r="N2162" t="s">
        <v>56</v>
      </c>
      <c r="O2162" t="s">
        <v>203</v>
      </c>
    </row>
    <row r="2163" spans="13:15" x14ac:dyDescent="0.25">
      <c r="M2163" t="s">
        <v>3632</v>
      </c>
      <c r="N2163" t="s">
        <v>56</v>
      </c>
      <c r="O2163" t="s">
        <v>205</v>
      </c>
    </row>
    <row r="2164" spans="13:15" x14ac:dyDescent="0.25">
      <c r="M2164" t="s">
        <v>3633</v>
      </c>
      <c r="N2164" t="s">
        <v>56</v>
      </c>
      <c r="O2164" t="s">
        <v>3297</v>
      </c>
    </row>
    <row r="2165" spans="13:15" x14ac:dyDescent="0.25">
      <c r="M2165" t="s">
        <v>3635</v>
      </c>
      <c r="N2165" t="s">
        <v>56</v>
      </c>
      <c r="O2165" t="s">
        <v>3634</v>
      </c>
    </row>
    <row r="2166" spans="13:15" x14ac:dyDescent="0.25">
      <c r="M2166" t="s">
        <v>3637</v>
      </c>
      <c r="N2166" t="s">
        <v>56</v>
      </c>
      <c r="O2166" t="s">
        <v>3636</v>
      </c>
    </row>
    <row r="2167" spans="13:15" x14ac:dyDescent="0.25">
      <c r="M2167" t="s">
        <v>3638</v>
      </c>
      <c r="N2167" t="s">
        <v>56</v>
      </c>
      <c r="O2167" t="s">
        <v>647</v>
      </c>
    </row>
    <row r="2168" spans="13:15" x14ac:dyDescent="0.25">
      <c r="M2168" t="s">
        <v>3640</v>
      </c>
      <c r="N2168" t="s">
        <v>56</v>
      </c>
      <c r="O2168" t="s">
        <v>3639</v>
      </c>
    </row>
    <row r="2169" spans="13:15" x14ac:dyDescent="0.25">
      <c r="M2169" t="s">
        <v>3642</v>
      </c>
      <c r="N2169" t="s">
        <v>56</v>
      </c>
      <c r="O2169" t="s">
        <v>3641</v>
      </c>
    </row>
    <row r="2170" spans="13:15" x14ac:dyDescent="0.25">
      <c r="M2170" t="s">
        <v>3643</v>
      </c>
      <c r="N2170" t="s">
        <v>56</v>
      </c>
      <c r="O2170" t="s">
        <v>413</v>
      </c>
    </row>
    <row r="2171" spans="13:15" x14ac:dyDescent="0.25">
      <c r="M2171" t="s">
        <v>3644</v>
      </c>
      <c r="N2171" t="s">
        <v>56</v>
      </c>
      <c r="O2171" t="s">
        <v>417</v>
      </c>
    </row>
    <row r="2172" spans="13:15" x14ac:dyDescent="0.25">
      <c r="M2172" t="s">
        <v>3646</v>
      </c>
      <c r="N2172" t="s">
        <v>56</v>
      </c>
      <c r="O2172" t="s">
        <v>3645</v>
      </c>
    </row>
    <row r="2173" spans="13:15" x14ac:dyDescent="0.25">
      <c r="M2173" t="s">
        <v>3648</v>
      </c>
      <c r="N2173" t="s">
        <v>56</v>
      </c>
      <c r="O2173" t="s">
        <v>3647</v>
      </c>
    </row>
    <row r="2174" spans="13:15" x14ac:dyDescent="0.25">
      <c r="M2174" t="s">
        <v>3650</v>
      </c>
      <c r="N2174" t="s">
        <v>56</v>
      </c>
      <c r="O2174" t="s">
        <v>3649</v>
      </c>
    </row>
    <row r="2175" spans="13:15" x14ac:dyDescent="0.25">
      <c r="M2175" t="s">
        <v>3651</v>
      </c>
      <c r="N2175" t="s">
        <v>56</v>
      </c>
      <c r="O2175" t="s">
        <v>1006</v>
      </c>
    </row>
    <row r="2176" spans="13:15" x14ac:dyDescent="0.25">
      <c r="M2176" t="s">
        <v>3653</v>
      </c>
      <c r="N2176" t="s">
        <v>56</v>
      </c>
      <c r="O2176" t="s">
        <v>3652</v>
      </c>
    </row>
    <row r="2177" spans="13:15" x14ac:dyDescent="0.25">
      <c r="M2177" t="s">
        <v>3654</v>
      </c>
      <c r="N2177" t="s">
        <v>56</v>
      </c>
      <c r="O2177" t="s">
        <v>227</v>
      </c>
    </row>
    <row r="2178" spans="13:15" x14ac:dyDescent="0.25">
      <c r="M2178" t="s">
        <v>3656</v>
      </c>
      <c r="N2178" t="s">
        <v>56</v>
      </c>
      <c r="O2178" t="s">
        <v>3655</v>
      </c>
    </row>
    <row r="2179" spans="13:15" x14ac:dyDescent="0.25">
      <c r="M2179" t="s">
        <v>3657</v>
      </c>
      <c r="N2179" t="s">
        <v>56</v>
      </c>
      <c r="O2179" t="s">
        <v>1019</v>
      </c>
    </row>
    <row r="2180" spans="13:15" x14ac:dyDescent="0.25">
      <c r="M2180" t="s">
        <v>3659</v>
      </c>
      <c r="N2180" t="s">
        <v>56</v>
      </c>
      <c r="O2180" t="s">
        <v>3658</v>
      </c>
    </row>
    <row r="2181" spans="13:15" x14ac:dyDescent="0.25">
      <c r="M2181" t="s">
        <v>3660</v>
      </c>
      <c r="N2181" t="s">
        <v>56</v>
      </c>
      <c r="O2181" t="s">
        <v>1428</v>
      </c>
    </row>
    <row r="2182" spans="13:15" x14ac:dyDescent="0.25">
      <c r="M2182" t="s">
        <v>3662</v>
      </c>
      <c r="N2182" t="s">
        <v>56</v>
      </c>
      <c r="O2182" t="s">
        <v>3661</v>
      </c>
    </row>
    <row r="2183" spans="13:15" x14ac:dyDescent="0.25">
      <c r="M2183" t="s">
        <v>3664</v>
      </c>
      <c r="N2183" t="s">
        <v>56</v>
      </c>
      <c r="O2183" t="s">
        <v>3663</v>
      </c>
    </row>
    <row r="2184" spans="13:15" x14ac:dyDescent="0.25">
      <c r="M2184" t="s">
        <v>3665</v>
      </c>
      <c r="N2184" t="s">
        <v>56</v>
      </c>
      <c r="O2184" t="s">
        <v>115</v>
      </c>
    </row>
    <row r="2185" spans="13:15" x14ac:dyDescent="0.25">
      <c r="M2185" t="s">
        <v>3667</v>
      </c>
      <c r="N2185" t="s">
        <v>56</v>
      </c>
      <c r="O2185" t="s">
        <v>3666</v>
      </c>
    </row>
    <row r="2186" spans="13:15" x14ac:dyDescent="0.25">
      <c r="M2186" t="s">
        <v>3668</v>
      </c>
      <c r="N2186" t="s">
        <v>56</v>
      </c>
      <c r="O2186" t="s">
        <v>1736</v>
      </c>
    </row>
    <row r="2187" spans="13:15" x14ac:dyDescent="0.25">
      <c r="M2187" t="s">
        <v>3669</v>
      </c>
      <c r="N2187" t="s">
        <v>56</v>
      </c>
      <c r="O2187" t="s">
        <v>1740</v>
      </c>
    </row>
    <row r="2188" spans="13:15" x14ac:dyDescent="0.25">
      <c r="M2188" t="s">
        <v>3670</v>
      </c>
      <c r="N2188" t="s">
        <v>56</v>
      </c>
      <c r="O2188" t="s">
        <v>1742</v>
      </c>
    </row>
    <row r="2189" spans="13:15" x14ac:dyDescent="0.25">
      <c r="M2189" t="s">
        <v>3672</v>
      </c>
      <c r="N2189" t="s">
        <v>56</v>
      </c>
      <c r="O2189" t="s">
        <v>3671</v>
      </c>
    </row>
    <row r="2190" spans="13:15" x14ac:dyDescent="0.25">
      <c r="M2190" t="s">
        <v>3674</v>
      </c>
      <c r="N2190" t="s">
        <v>56</v>
      </c>
      <c r="O2190" t="s">
        <v>3673</v>
      </c>
    </row>
    <row r="2191" spans="13:15" x14ac:dyDescent="0.25">
      <c r="M2191" t="s">
        <v>3675</v>
      </c>
      <c r="N2191" t="s">
        <v>56</v>
      </c>
      <c r="O2191" t="s">
        <v>2568</v>
      </c>
    </row>
    <row r="2192" spans="13:15" x14ac:dyDescent="0.25">
      <c r="M2192" t="s">
        <v>3676</v>
      </c>
      <c r="N2192" t="s">
        <v>56</v>
      </c>
      <c r="O2192" t="s">
        <v>1745</v>
      </c>
    </row>
    <row r="2193" spans="13:15" x14ac:dyDescent="0.25">
      <c r="M2193" t="s">
        <v>3678</v>
      </c>
      <c r="N2193" t="s">
        <v>56</v>
      </c>
      <c r="O2193" t="s">
        <v>3677</v>
      </c>
    </row>
    <row r="2194" spans="13:15" x14ac:dyDescent="0.25">
      <c r="M2194" t="s">
        <v>3680</v>
      </c>
      <c r="N2194" t="s">
        <v>56</v>
      </c>
      <c r="O2194" t="s">
        <v>3679</v>
      </c>
    </row>
    <row r="2195" spans="13:15" x14ac:dyDescent="0.25">
      <c r="M2195" t="s">
        <v>3682</v>
      </c>
      <c r="N2195" t="s">
        <v>56</v>
      </c>
      <c r="O2195" t="s">
        <v>3681</v>
      </c>
    </row>
    <row r="2196" spans="13:15" x14ac:dyDescent="0.25">
      <c r="M2196" t="s">
        <v>3683</v>
      </c>
      <c r="N2196" t="s">
        <v>56</v>
      </c>
      <c r="O2196" t="s">
        <v>831</v>
      </c>
    </row>
    <row r="2197" spans="13:15" x14ac:dyDescent="0.25">
      <c r="M2197" t="s">
        <v>3685</v>
      </c>
      <c r="N2197" t="s">
        <v>56</v>
      </c>
      <c r="O2197" t="s">
        <v>3684</v>
      </c>
    </row>
    <row r="2198" spans="13:15" x14ac:dyDescent="0.25">
      <c r="M2198" t="s">
        <v>3686</v>
      </c>
      <c r="N2198" t="s">
        <v>56</v>
      </c>
      <c r="O2198" t="s">
        <v>1055</v>
      </c>
    </row>
    <row r="2199" spans="13:15" x14ac:dyDescent="0.25">
      <c r="M2199" t="s">
        <v>3687</v>
      </c>
      <c r="N2199" t="s">
        <v>56</v>
      </c>
      <c r="O2199" t="s">
        <v>122</v>
      </c>
    </row>
    <row r="2200" spans="13:15" x14ac:dyDescent="0.25">
      <c r="M2200" t="s">
        <v>3689</v>
      </c>
      <c r="N2200" t="s">
        <v>56</v>
      </c>
      <c r="O2200" t="s">
        <v>3688</v>
      </c>
    </row>
    <row r="2201" spans="13:15" x14ac:dyDescent="0.25">
      <c r="M2201" t="s">
        <v>3691</v>
      </c>
      <c r="N2201" t="s">
        <v>56</v>
      </c>
      <c r="O2201" t="s">
        <v>3690</v>
      </c>
    </row>
    <row r="2202" spans="13:15" x14ac:dyDescent="0.25">
      <c r="M2202" t="s">
        <v>3693</v>
      </c>
      <c r="N2202" t="s">
        <v>56</v>
      </c>
      <c r="O2202" t="s">
        <v>3692</v>
      </c>
    </row>
    <row r="2203" spans="13:15" x14ac:dyDescent="0.25">
      <c r="M2203" t="s">
        <v>3694</v>
      </c>
      <c r="N2203" t="s">
        <v>56</v>
      </c>
      <c r="O2203" t="s">
        <v>126</v>
      </c>
    </row>
    <row r="2204" spans="13:15" x14ac:dyDescent="0.25">
      <c r="M2204" t="s">
        <v>3696</v>
      </c>
      <c r="N2204" t="s">
        <v>56</v>
      </c>
      <c r="O2204" t="s">
        <v>3695</v>
      </c>
    </row>
    <row r="2205" spans="13:15" x14ac:dyDescent="0.25">
      <c r="M2205" t="s">
        <v>3698</v>
      </c>
      <c r="N2205" t="s">
        <v>56</v>
      </c>
      <c r="O2205" t="s">
        <v>3697</v>
      </c>
    </row>
    <row r="2206" spans="13:15" x14ac:dyDescent="0.25">
      <c r="M2206" t="s">
        <v>3700</v>
      </c>
      <c r="N2206" t="s">
        <v>56</v>
      </c>
      <c r="O2206" t="s">
        <v>3699</v>
      </c>
    </row>
    <row r="2207" spans="13:15" x14ac:dyDescent="0.25">
      <c r="M2207" t="s">
        <v>3701</v>
      </c>
      <c r="N2207" t="s">
        <v>57</v>
      </c>
      <c r="O2207" t="s">
        <v>732</v>
      </c>
    </row>
    <row r="2208" spans="13:15" x14ac:dyDescent="0.25">
      <c r="M2208" t="s">
        <v>3702</v>
      </c>
      <c r="N2208" t="s">
        <v>57</v>
      </c>
      <c r="O2208" t="s">
        <v>351</v>
      </c>
    </row>
    <row r="2209" spans="13:15" x14ac:dyDescent="0.25">
      <c r="M2209" t="s">
        <v>3704</v>
      </c>
      <c r="N2209" t="s">
        <v>57</v>
      </c>
      <c r="O2209" t="s">
        <v>3703</v>
      </c>
    </row>
    <row r="2210" spans="13:15" x14ac:dyDescent="0.25">
      <c r="M2210" t="s">
        <v>3706</v>
      </c>
      <c r="N2210" t="s">
        <v>57</v>
      </c>
      <c r="O2210" t="s">
        <v>3705</v>
      </c>
    </row>
    <row r="2211" spans="13:15" x14ac:dyDescent="0.25">
      <c r="M2211" t="s">
        <v>3707</v>
      </c>
      <c r="N2211" t="s">
        <v>57</v>
      </c>
      <c r="O2211" t="s">
        <v>368</v>
      </c>
    </row>
    <row r="2212" spans="13:15" x14ac:dyDescent="0.25">
      <c r="M2212" t="s">
        <v>3708</v>
      </c>
      <c r="N2212" t="s">
        <v>57</v>
      </c>
      <c r="O2212" t="s">
        <v>3020</v>
      </c>
    </row>
    <row r="2213" spans="13:15" x14ac:dyDescent="0.25">
      <c r="M2213" t="s">
        <v>3710</v>
      </c>
      <c r="N2213" t="s">
        <v>57</v>
      </c>
      <c r="O2213" t="s">
        <v>3709</v>
      </c>
    </row>
    <row r="2214" spans="13:15" x14ac:dyDescent="0.25">
      <c r="M2214" t="s">
        <v>3711</v>
      </c>
      <c r="N2214" t="s">
        <v>57</v>
      </c>
      <c r="O2214" t="s">
        <v>3073</v>
      </c>
    </row>
    <row r="2215" spans="13:15" x14ac:dyDescent="0.25">
      <c r="M2215" t="s">
        <v>3713</v>
      </c>
      <c r="N2215" t="s">
        <v>57</v>
      </c>
      <c r="O2215" t="s">
        <v>3712</v>
      </c>
    </row>
    <row r="2216" spans="13:15" x14ac:dyDescent="0.25">
      <c r="M2216" t="s">
        <v>3714</v>
      </c>
      <c r="N2216" t="s">
        <v>57</v>
      </c>
      <c r="O2216" t="s">
        <v>623</v>
      </c>
    </row>
    <row r="2217" spans="13:15" x14ac:dyDescent="0.25">
      <c r="M2217" t="s">
        <v>3716</v>
      </c>
      <c r="N2217" t="s">
        <v>57</v>
      </c>
      <c r="O2217" t="s">
        <v>3715</v>
      </c>
    </row>
    <row r="2218" spans="13:15" x14ac:dyDescent="0.25">
      <c r="M2218" t="s">
        <v>3717</v>
      </c>
      <c r="N2218" t="s">
        <v>57</v>
      </c>
      <c r="O2218" t="s">
        <v>392</v>
      </c>
    </row>
    <row r="2219" spans="13:15" x14ac:dyDescent="0.25">
      <c r="M2219" t="s">
        <v>3719</v>
      </c>
      <c r="N2219" t="s">
        <v>57</v>
      </c>
      <c r="O2219" t="s">
        <v>3718</v>
      </c>
    </row>
    <row r="2220" spans="13:15" x14ac:dyDescent="0.25">
      <c r="M2220" t="s">
        <v>3721</v>
      </c>
      <c r="N2220" t="s">
        <v>57</v>
      </c>
      <c r="O2220" t="s">
        <v>3720</v>
      </c>
    </row>
    <row r="2221" spans="13:15" x14ac:dyDescent="0.25">
      <c r="M2221" t="s">
        <v>3722</v>
      </c>
      <c r="N2221" t="s">
        <v>57</v>
      </c>
      <c r="O2221" t="s">
        <v>203</v>
      </c>
    </row>
    <row r="2222" spans="13:15" x14ac:dyDescent="0.25">
      <c r="M2222" t="s">
        <v>3723</v>
      </c>
      <c r="N2222" t="s">
        <v>57</v>
      </c>
      <c r="O2222" t="s">
        <v>205</v>
      </c>
    </row>
    <row r="2223" spans="13:15" x14ac:dyDescent="0.25">
      <c r="M2223" t="s">
        <v>3725</v>
      </c>
      <c r="N2223" t="s">
        <v>57</v>
      </c>
      <c r="O2223" t="s">
        <v>3724</v>
      </c>
    </row>
    <row r="2224" spans="13:15" x14ac:dyDescent="0.25">
      <c r="M2224" t="s">
        <v>3727</v>
      </c>
      <c r="N2224" t="s">
        <v>57</v>
      </c>
      <c r="O2224" t="s">
        <v>3726</v>
      </c>
    </row>
    <row r="2225" spans="13:15" x14ac:dyDescent="0.25">
      <c r="M2225" t="s">
        <v>3728</v>
      </c>
      <c r="N2225" t="s">
        <v>57</v>
      </c>
      <c r="O2225" t="s">
        <v>507</v>
      </c>
    </row>
    <row r="2226" spans="13:15" x14ac:dyDescent="0.25">
      <c r="M2226" t="s">
        <v>3729</v>
      </c>
      <c r="N2226" t="s">
        <v>57</v>
      </c>
      <c r="O2226" t="s">
        <v>1707</v>
      </c>
    </row>
    <row r="2227" spans="13:15" x14ac:dyDescent="0.25">
      <c r="M2227" t="s">
        <v>3730</v>
      </c>
      <c r="N2227" t="s">
        <v>57</v>
      </c>
      <c r="O2227" t="s">
        <v>413</v>
      </c>
    </row>
    <row r="2228" spans="13:15" x14ac:dyDescent="0.25">
      <c r="M2228" t="s">
        <v>3731</v>
      </c>
      <c r="N2228" t="s">
        <v>57</v>
      </c>
      <c r="O2228" t="s">
        <v>1561</v>
      </c>
    </row>
    <row r="2229" spans="13:15" x14ac:dyDescent="0.25">
      <c r="M2229" t="s">
        <v>3733</v>
      </c>
      <c r="N2229" t="s">
        <v>57</v>
      </c>
      <c r="O2229" t="s">
        <v>3732</v>
      </c>
    </row>
    <row r="2230" spans="13:15" x14ac:dyDescent="0.25">
      <c r="M2230" t="s">
        <v>3734</v>
      </c>
      <c r="N2230" t="s">
        <v>57</v>
      </c>
      <c r="O2230" t="s">
        <v>225</v>
      </c>
    </row>
    <row r="2231" spans="13:15" x14ac:dyDescent="0.25">
      <c r="M2231" t="s">
        <v>3735</v>
      </c>
      <c r="N2231" t="s">
        <v>57</v>
      </c>
      <c r="O2231" t="s">
        <v>3539</v>
      </c>
    </row>
    <row r="2232" spans="13:15" x14ac:dyDescent="0.25">
      <c r="M2232" t="s">
        <v>3737</v>
      </c>
      <c r="N2232" t="s">
        <v>57</v>
      </c>
      <c r="O2232" t="s">
        <v>3736</v>
      </c>
    </row>
    <row r="2233" spans="13:15" x14ac:dyDescent="0.25">
      <c r="M2233" t="s">
        <v>3738</v>
      </c>
      <c r="N2233" t="s">
        <v>57</v>
      </c>
      <c r="O2233" t="s">
        <v>439</v>
      </c>
    </row>
    <row r="2234" spans="13:15" x14ac:dyDescent="0.25">
      <c r="M2234" t="s">
        <v>3739</v>
      </c>
      <c r="N2234" t="s">
        <v>57</v>
      </c>
      <c r="O2234" t="s">
        <v>1772</v>
      </c>
    </row>
    <row r="2235" spans="13:15" x14ac:dyDescent="0.25">
      <c r="M2235" t="s">
        <v>3741</v>
      </c>
      <c r="N2235" t="s">
        <v>57</v>
      </c>
      <c r="O2235" t="s">
        <v>3740</v>
      </c>
    </row>
    <row r="2236" spans="13:15" x14ac:dyDescent="0.25">
      <c r="M2236" t="s">
        <v>3743</v>
      </c>
      <c r="N2236" t="s">
        <v>57</v>
      </c>
      <c r="O2236" t="s">
        <v>3742</v>
      </c>
    </row>
    <row r="2237" spans="13:15" x14ac:dyDescent="0.25">
      <c r="M2237" t="s">
        <v>3744</v>
      </c>
      <c r="N2237" t="s">
        <v>57</v>
      </c>
      <c r="O2237" t="s">
        <v>464</v>
      </c>
    </row>
    <row r="2238" spans="13:15" x14ac:dyDescent="0.25">
      <c r="M2238" t="s">
        <v>3746</v>
      </c>
      <c r="N2238" t="s">
        <v>57</v>
      </c>
      <c r="O2238" t="s">
        <v>3745</v>
      </c>
    </row>
    <row r="2239" spans="13:15" x14ac:dyDescent="0.25">
      <c r="M2239" t="s">
        <v>3748</v>
      </c>
      <c r="N2239" t="s">
        <v>57</v>
      </c>
      <c r="O2239" t="s">
        <v>3747</v>
      </c>
    </row>
    <row r="2240" spans="13:15" x14ac:dyDescent="0.25">
      <c r="M2240" t="s">
        <v>3749</v>
      </c>
      <c r="N2240" t="s">
        <v>57</v>
      </c>
      <c r="O2240" t="s">
        <v>126</v>
      </c>
    </row>
    <row r="2241" spans="13:15" x14ac:dyDescent="0.25">
      <c r="M2241" t="s">
        <v>3750</v>
      </c>
      <c r="N2241" t="s">
        <v>57</v>
      </c>
      <c r="O2241" t="s">
        <v>1101</v>
      </c>
    </row>
    <row r="2242" spans="13:15" x14ac:dyDescent="0.25">
      <c r="M2242" t="s">
        <v>3752</v>
      </c>
      <c r="N2242" t="s">
        <v>57</v>
      </c>
      <c r="O2242" t="s">
        <v>3751</v>
      </c>
    </row>
    <row r="2243" spans="13:15" x14ac:dyDescent="0.25">
      <c r="M2243" t="s">
        <v>3753</v>
      </c>
      <c r="N2243" t="s">
        <v>58</v>
      </c>
      <c r="O2243" t="s">
        <v>589</v>
      </c>
    </row>
    <row r="2244" spans="13:15" x14ac:dyDescent="0.25">
      <c r="M2244" t="s">
        <v>3755</v>
      </c>
      <c r="N2244" t="s">
        <v>58</v>
      </c>
      <c r="O2244" t="s">
        <v>3754</v>
      </c>
    </row>
    <row r="2245" spans="13:15" x14ac:dyDescent="0.25">
      <c r="M2245" t="s">
        <v>3757</v>
      </c>
      <c r="N2245" t="s">
        <v>58</v>
      </c>
      <c r="O2245" t="s">
        <v>3756</v>
      </c>
    </row>
    <row r="2246" spans="13:15" x14ac:dyDescent="0.25">
      <c r="M2246" t="s">
        <v>3758</v>
      </c>
      <c r="N2246" t="s">
        <v>58</v>
      </c>
      <c r="O2246" t="s">
        <v>3588</v>
      </c>
    </row>
    <row r="2247" spans="13:15" x14ac:dyDescent="0.25">
      <c r="M2247" t="s">
        <v>3760</v>
      </c>
      <c r="N2247" t="s">
        <v>58</v>
      </c>
      <c r="O2247" t="s">
        <v>3759</v>
      </c>
    </row>
    <row r="2248" spans="13:15" x14ac:dyDescent="0.25">
      <c r="M2248" t="s">
        <v>3762</v>
      </c>
      <c r="N2248" t="s">
        <v>58</v>
      </c>
      <c r="O2248" t="s">
        <v>3761</v>
      </c>
    </row>
    <row r="2249" spans="13:15" x14ac:dyDescent="0.25">
      <c r="M2249" t="s">
        <v>3764</v>
      </c>
      <c r="N2249" t="s">
        <v>58</v>
      </c>
      <c r="O2249" t="s">
        <v>3763</v>
      </c>
    </row>
    <row r="2250" spans="13:15" x14ac:dyDescent="0.25">
      <c r="M2250" t="s">
        <v>3765</v>
      </c>
      <c r="N2250" t="s">
        <v>58</v>
      </c>
      <c r="O2250" t="s">
        <v>736</v>
      </c>
    </row>
    <row r="2251" spans="13:15" x14ac:dyDescent="0.25">
      <c r="M2251" t="s">
        <v>3767</v>
      </c>
      <c r="N2251" t="s">
        <v>58</v>
      </c>
      <c r="O2251" t="s">
        <v>3766</v>
      </c>
    </row>
    <row r="2252" spans="13:15" x14ac:dyDescent="0.25">
      <c r="M2252" t="s">
        <v>3768</v>
      </c>
      <c r="N2252" t="s">
        <v>58</v>
      </c>
      <c r="O2252" t="s">
        <v>145</v>
      </c>
    </row>
    <row r="2253" spans="13:15" x14ac:dyDescent="0.25">
      <c r="M2253" t="s">
        <v>3770</v>
      </c>
      <c r="N2253" t="s">
        <v>58</v>
      </c>
      <c r="O2253" t="s">
        <v>3769</v>
      </c>
    </row>
    <row r="2254" spans="13:15" x14ac:dyDescent="0.25">
      <c r="M2254" t="s">
        <v>3772</v>
      </c>
      <c r="N2254" t="s">
        <v>58</v>
      </c>
      <c r="O2254" t="s">
        <v>3771</v>
      </c>
    </row>
    <row r="2255" spans="13:15" x14ac:dyDescent="0.25">
      <c r="M2255" t="s">
        <v>3773</v>
      </c>
      <c r="N2255" t="s">
        <v>58</v>
      </c>
      <c r="O2255" t="s">
        <v>2767</v>
      </c>
    </row>
    <row r="2256" spans="13:15" x14ac:dyDescent="0.25">
      <c r="M2256" t="s">
        <v>3775</v>
      </c>
      <c r="N2256" t="s">
        <v>58</v>
      </c>
      <c r="O2256" t="s">
        <v>3774</v>
      </c>
    </row>
    <row r="2257" spans="13:15" x14ac:dyDescent="0.25">
      <c r="M2257" t="s">
        <v>3777</v>
      </c>
      <c r="N2257" t="s">
        <v>58</v>
      </c>
      <c r="O2257" t="s">
        <v>3776</v>
      </c>
    </row>
    <row r="2258" spans="13:15" x14ac:dyDescent="0.25">
      <c r="M2258" t="s">
        <v>3779</v>
      </c>
      <c r="N2258" t="s">
        <v>58</v>
      </c>
      <c r="O2258" t="s">
        <v>3778</v>
      </c>
    </row>
    <row r="2259" spans="13:15" x14ac:dyDescent="0.25">
      <c r="M2259" t="s">
        <v>3781</v>
      </c>
      <c r="N2259" t="s">
        <v>58</v>
      </c>
      <c r="O2259" t="s">
        <v>3780</v>
      </c>
    </row>
    <row r="2260" spans="13:15" x14ac:dyDescent="0.25">
      <c r="M2260" t="s">
        <v>3782</v>
      </c>
      <c r="N2260" t="s">
        <v>58</v>
      </c>
      <c r="O2260" t="s">
        <v>1218</v>
      </c>
    </row>
    <row r="2261" spans="13:15" x14ac:dyDescent="0.25">
      <c r="M2261" t="s">
        <v>3783</v>
      </c>
      <c r="N2261" t="s">
        <v>58</v>
      </c>
      <c r="O2261" t="s">
        <v>368</v>
      </c>
    </row>
    <row r="2262" spans="13:15" x14ac:dyDescent="0.25">
      <c r="M2262" t="s">
        <v>3784</v>
      </c>
      <c r="N2262" t="s">
        <v>58</v>
      </c>
      <c r="O2262" t="s">
        <v>374</v>
      </c>
    </row>
    <row r="2263" spans="13:15" x14ac:dyDescent="0.25">
      <c r="M2263" t="s">
        <v>3785</v>
      </c>
      <c r="N2263" t="s">
        <v>58</v>
      </c>
      <c r="O2263" t="s">
        <v>1224</v>
      </c>
    </row>
    <row r="2264" spans="13:15" x14ac:dyDescent="0.25">
      <c r="M2264" t="s">
        <v>3787</v>
      </c>
      <c r="N2264" t="s">
        <v>58</v>
      </c>
      <c r="O2264" t="s">
        <v>3786</v>
      </c>
    </row>
    <row r="2265" spans="13:15" x14ac:dyDescent="0.25">
      <c r="M2265" t="s">
        <v>3788</v>
      </c>
      <c r="N2265" t="s">
        <v>58</v>
      </c>
      <c r="O2265" t="s">
        <v>87</v>
      </c>
    </row>
    <row r="2266" spans="13:15" x14ac:dyDescent="0.25">
      <c r="M2266" t="s">
        <v>3789</v>
      </c>
      <c r="N2266" t="s">
        <v>58</v>
      </c>
      <c r="O2266" t="s">
        <v>1664</v>
      </c>
    </row>
    <row r="2267" spans="13:15" x14ac:dyDescent="0.25">
      <c r="M2267" t="s">
        <v>3790</v>
      </c>
      <c r="N2267" t="s">
        <v>58</v>
      </c>
      <c r="O2267" t="s">
        <v>3144</v>
      </c>
    </row>
    <row r="2268" spans="13:15" x14ac:dyDescent="0.25">
      <c r="M2268" t="s">
        <v>3791</v>
      </c>
      <c r="N2268" t="s">
        <v>58</v>
      </c>
      <c r="O2268" t="s">
        <v>189</v>
      </c>
    </row>
    <row r="2269" spans="13:15" x14ac:dyDescent="0.25">
      <c r="M2269" t="s">
        <v>3793</v>
      </c>
      <c r="N2269" t="s">
        <v>58</v>
      </c>
      <c r="O2269" t="s">
        <v>3792</v>
      </c>
    </row>
    <row r="2270" spans="13:15" x14ac:dyDescent="0.25">
      <c r="M2270" t="s">
        <v>3794</v>
      </c>
      <c r="N2270" t="s">
        <v>58</v>
      </c>
      <c r="O2270" t="s">
        <v>191</v>
      </c>
    </row>
    <row r="2271" spans="13:15" x14ac:dyDescent="0.25">
      <c r="M2271" t="s">
        <v>3795</v>
      </c>
      <c r="N2271" t="s">
        <v>58</v>
      </c>
      <c r="O2271" t="s">
        <v>388</v>
      </c>
    </row>
    <row r="2272" spans="13:15" x14ac:dyDescent="0.25">
      <c r="M2272" t="s">
        <v>3796</v>
      </c>
      <c r="N2272" t="s">
        <v>58</v>
      </c>
      <c r="O2272" t="s">
        <v>195</v>
      </c>
    </row>
    <row r="2273" spans="13:15" x14ac:dyDescent="0.25">
      <c r="M2273" t="s">
        <v>3798</v>
      </c>
      <c r="N2273" t="s">
        <v>58</v>
      </c>
      <c r="O2273" t="s">
        <v>3797</v>
      </c>
    </row>
    <row r="2274" spans="13:15" x14ac:dyDescent="0.25">
      <c r="M2274" t="s">
        <v>3799</v>
      </c>
      <c r="N2274" t="s">
        <v>58</v>
      </c>
      <c r="O2274" t="s">
        <v>94</v>
      </c>
    </row>
    <row r="2275" spans="13:15" x14ac:dyDescent="0.25">
      <c r="M2275" t="s">
        <v>3800</v>
      </c>
      <c r="N2275" t="s">
        <v>58</v>
      </c>
      <c r="O2275" t="s">
        <v>205</v>
      </c>
    </row>
    <row r="2276" spans="13:15" x14ac:dyDescent="0.25">
      <c r="M2276" t="s">
        <v>3802</v>
      </c>
      <c r="N2276" t="s">
        <v>58</v>
      </c>
      <c r="O2276" t="s">
        <v>3801</v>
      </c>
    </row>
    <row r="2277" spans="13:15" x14ac:dyDescent="0.25">
      <c r="M2277" t="s">
        <v>3804</v>
      </c>
      <c r="N2277" t="s">
        <v>58</v>
      </c>
      <c r="O2277" t="s">
        <v>3803</v>
      </c>
    </row>
    <row r="2278" spans="13:15" x14ac:dyDescent="0.25">
      <c r="M2278" t="s">
        <v>3805</v>
      </c>
      <c r="N2278" t="s">
        <v>58</v>
      </c>
      <c r="O2278" t="s">
        <v>2933</v>
      </c>
    </row>
    <row r="2279" spans="13:15" x14ac:dyDescent="0.25">
      <c r="M2279" t="s">
        <v>3806</v>
      </c>
      <c r="N2279" t="s">
        <v>58</v>
      </c>
      <c r="O2279" t="s">
        <v>211</v>
      </c>
    </row>
    <row r="2280" spans="13:15" x14ac:dyDescent="0.25">
      <c r="M2280" t="s">
        <v>3808</v>
      </c>
      <c r="N2280" t="s">
        <v>58</v>
      </c>
      <c r="O2280" t="s">
        <v>3807</v>
      </c>
    </row>
    <row r="2281" spans="13:15" x14ac:dyDescent="0.25">
      <c r="M2281" t="s">
        <v>3810</v>
      </c>
      <c r="N2281" t="s">
        <v>58</v>
      </c>
      <c r="O2281" t="s">
        <v>3809</v>
      </c>
    </row>
    <row r="2282" spans="13:15" x14ac:dyDescent="0.25">
      <c r="M2282" t="s">
        <v>3812</v>
      </c>
      <c r="N2282" t="s">
        <v>58</v>
      </c>
      <c r="O2282" t="s">
        <v>3811</v>
      </c>
    </row>
    <row r="2283" spans="13:15" x14ac:dyDescent="0.25">
      <c r="M2283" t="s">
        <v>3814</v>
      </c>
      <c r="N2283" t="s">
        <v>58</v>
      </c>
      <c r="O2283" t="s">
        <v>3813</v>
      </c>
    </row>
    <row r="2284" spans="13:15" x14ac:dyDescent="0.25">
      <c r="M2284" t="s">
        <v>3816</v>
      </c>
      <c r="N2284" t="s">
        <v>58</v>
      </c>
      <c r="O2284" t="s">
        <v>3815</v>
      </c>
    </row>
    <row r="2285" spans="13:15" x14ac:dyDescent="0.25">
      <c r="M2285" t="s">
        <v>3817</v>
      </c>
      <c r="N2285" t="s">
        <v>58</v>
      </c>
      <c r="O2285" t="s">
        <v>1298</v>
      </c>
    </row>
    <row r="2286" spans="13:15" x14ac:dyDescent="0.25">
      <c r="M2286" t="s">
        <v>3819</v>
      </c>
      <c r="N2286" t="s">
        <v>58</v>
      </c>
      <c r="O2286" t="s">
        <v>3818</v>
      </c>
    </row>
    <row r="2287" spans="13:15" x14ac:dyDescent="0.25">
      <c r="M2287" t="s">
        <v>3820</v>
      </c>
      <c r="N2287" t="s">
        <v>58</v>
      </c>
      <c r="O2287" t="s">
        <v>231</v>
      </c>
    </row>
    <row r="2288" spans="13:15" x14ac:dyDescent="0.25">
      <c r="M2288" t="s">
        <v>3821</v>
      </c>
      <c r="N2288" t="s">
        <v>58</v>
      </c>
      <c r="O2288" t="s">
        <v>233</v>
      </c>
    </row>
    <row r="2289" spans="13:15" x14ac:dyDescent="0.25">
      <c r="M2289" t="s">
        <v>3823</v>
      </c>
      <c r="N2289" t="s">
        <v>58</v>
      </c>
      <c r="O2289" t="s">
        <v>3822</v>
      </c>
    </row>
    <row r="2290" spans="13:15" x14ac:dyDescent="0.25">
      <c r="M2290" t="s">
        <v>3824</v>
      </c>
      <c r="N2290" t="s">
        <v>58</v>
      </c>
      <c r="O2290" t="s">
        <v>3319</v>
      </c>
    </row>
    <row r="2291" spans="13:15" x14ac:dyDescent="0.25">
      <c r="M2291" t="s">
        <v>3826</v>
      </c>
      <c r="N2291" t="s">
        <v>58</v>
      </c>
      <c r="O2291" t="s">
        <v>3825</v>
      </c>
    </row>
    <row r="2292" spans="13:15" x14ac:dyDescent="0.25">
      <c r="M2292" t="s">
        <v>3827</v>
      </c>
      <c r="N2292" t="s">
        <v>58</v>
      </c>
      <c r="O2292" t="s">
        <v>237</v>
      </c>
    </row>
    <row r="2293" spans="13:15" x14ac:dyDescent="0.25">
      <c r="M2293" t="s">
        <v>3829</v>
      </c>
      <c r="N2293" t="s">
        <v>58</v>
      </c>
      <c r="O2293" t="s">
        <v>3828</v>
      </c>
    </row>
    <row r="2294" spans="13:15" x14ac:dyDescent="0.25">
      <c r="M2294" t="s">
        <v>3830</v>
      </c>
      <c r="N2294" t="s">
        <v>58</v>
      </c>
      <c r="O2294" t="s">
        <v>241</v>
      </c>
    </row>
    <row r="2295" spans="13:15" x14ac:dyDescent="0.25">
      <c r="M2295" t="s">
        <v>3832</v>
      </c>
      <c r="N2295" t="s">
        <v>58</v>
      </c>
      <c r="O2295" t="s">
        <v>3831</v>
      </c>
    </row>
    <row r="2296" spans="13:15" x14ac:dyDescent="0.25">
      <c r="M2296" t="s">
        <v>3834</v>
      </c>
      <c r="N2296" t="s">
        <v>58</v>
      </c>
      <c r="O2296" t="s">
        <v>3833</v>
      </c>
    </row>
    <row r="2297" spans="13:15" x14ac:dyDescent="0.25">
      <c r="M2297" t="s">
        <v>3836</v>
      </c>
      <c r="N2297" t="s">
        <v>58</v>
      </c>
      <c r="O2297" t="s">
        <v>3835</v>
      </c>
    </row>
    <row r="2298" spans="13:15" x14ac:dyDescent="0.25">
      <c r="M2298" t="s">
        <v>3837</v>
      </c>
      <c r="N2298" t="s">
        <v>58</v>
      </c>
      <c r="O2298" t="s">
        <v>2122</v>
      </c>
    </row>
    <row r="2299" spans="13:15" x14ac:dyDescent="0.25">
      <c r="M2299" t="s">
        <v>3838</v>
      </c>
      <c r="N2299" t="s">
        <v>58</v>
      </c>
      <c r="O2299" t="s">
        <v>1459</v>
      </c>
    </row>
    <row r="2300" spans="13:15" x14ac:dyDescent="0.25">
      <c r="M2300" t="s">
        <v>3840</v>
      </c>
      <c r="N2300" t="s">
        <v>58</v>
      </c>
      <c r="O2300" t="s">
        <v>3839</v>
      </c>
    </row>
    <row r="2301" spans="13:15" x14ac:dyDescent="0.25">
      <c r="M2301" t="s">
        <v>3841</v>
      </c>
      <c r="N2301" t="s">
        <v>58</v>
      </c>
      <c r="O2301" t="s">
        <v>3198</v>
      </c>
    </row>
    <row r="2302" spans="13:15" x14ac:dyDescent="0.25">
      <c r="M2302" t="s">
        <v>3842</v>
      </c>
      <c r="N2302" t="s">
        <v>58</v>
      </c>
      <c r="O2302" t="s">
        <v>464</v>
      </c>
    </row>
    <row r="2303" spans="13:15" x14ac:dyDescent="0.25">
      <c r="M2303" t="s">
        <v>3844</v>
      </c>
      <c r="N2303" t="s">
        <v>58</v>
      </c>
      <c r="O2303" t="s">
        <v>3843</v>
      </c>
    </row>
    <row r="2304" spans="13:15" x14ac:dyDescent="0.25">
      <c r="M2304" t="s">
        <v>3845</v>
      </c>
      <c r="N2304" t="s">
        <v>58</v>
      </c>
      <c r="O2304" t="s">
        <v>1094</v>
      </c>
    </row>
    <row r="2305" spans="13:15" x14ac:dyDescent="0.25">
      <c r="M2305" t="s">
        <v>3846</v>
      </c>
      <c r="N2305" t="s">
        <v>58</v>
      </c>
      <c r="O2305" t="s">
        <v>126</v>
      </c>
    </row>
    <row r="2306" spans="13:15" x14ac:dyDescent="0.25">
      <c r="M2306" t="s">
        <v>3847</v>
      </c>
      <c r="N2306" t="s">
        <v>58</v>
      </c>
      <c r="O2306" t="s">
        <v>1097</v>
      </c>
    </row>
    <row r="2307" spans="13:15" x14ac:dyDescent="0.25">
      <c r="M2307" t="s">
        <v>3849</v>
      </c>
      <c r="N2307" t="s">
        <v>58</v>
      </c>
      <c r="O2307" t="s">
        <v>3848</v>
      </c>
    </row>
    <row r="2308" spans="13:15" x14ac:dyDescent="0.25">
      <c r="M2308" t="s">
        <v>3850</v>
      </c>
      <c r="N2308" t="s">
        <v>58</v>
      </c>
      <c r="O2308" t="s">
        <v>129</v>
      </c>
    </row>
    <row r="2309" spans="13:15" x14ac:dyDescent="0.25">
      <c r="M2309" t="s">
        <v>3851</v>
      </c>
      <c r="N2309" t="s">
        <v>58</v>
      </c>
      <c r="O2309" t="s">
        <v>2127</v>
      </c>
    </row>
    <row r="2310" spans="13:15" x14ac:dyDescent="0.25">
      <c r="M2310" t="s">
        <v>3852</v>
      </c>
      <c r="N2310" t="s">
        <v>59</v>
      </c>
      <c r="O2310" t="s">
        <v>2174</v>
      </c>
    </row>
    <row r="2311" spans="13:15" x14ac:dyDescent="0.25">
      <c r="M2311" t="s">
        <v>3853</v>
      </c>
      <c r="N2311" t="s">
        <v>59</v>
      </c>
      <c r="O2311" t="s">
        <v>722</v>
      </c>
    </row>
    <row r="2312" spans="13:15" x14ac:dyDescent="0.25">
      <c r="M2312" t="s">
        <v>3855</v>
      </c>
      <c r="N2312" t="s">
        <v>59</v>
      </c>
      <c r="O2312" t="s">
        <v>3854</v>
      </c>
    </row>
    <row r="2313" spans="13:15" x14ac:dyDescent="0.25">
      <c r="M2313" t="s">
        <v>3857</v>
      </c>
      <c r="N2313" t="s">
        <v>59</v>
      </c>
      <c r="O2313" t="s">
        <v>3856</v>
      </c>
    </row>
    <row r="2314" spans="13:15" x14ac:dyDescent="0.25">
      <c r="M2314" t="s">
        <v>3858</v>
      </c>
      <c r="N2314" t="s">
        <v>59</v>
      </c>
      <c r="O2314" t="s">
        <v>126</v>
      </c>
    </row>
    <row r="2315" spans="13:15" x14ac:dyDescent="0.25">
      <c r="M2315" t="s">
        <v>3860</v>
      </c>
      <c r="N2315" t="s">
        <v>60</v>
      </c>
      <c r="O2315" t="s">
        <v>3859</v>
      </c>
    </row>
    <row r="2316" spans="13:15" x14ac:dyDescent="0.25">
      <c r="M2316" t="s">
        <v>3862</v>
      </c>
      <c r="N2316" t="s">
        <v>60</v>
      </c>
      <c r="O2316" t="s">
        <v>3861</v>
      </c>
    </row>
    <row r="2317" spans="13:15" x14ac:dyDescent="0.25">
      <c r="M2317" t="s">
        <v>3864</v>
      </c>
      <c r="N2317" t="s">
        <v>60</v>
      </c>
      <c r="O2317" t="s">
        <v>3863</v>
      </c>
    </row>
    <row r="2318" spans="13:15" x14ac:dyDescent="0.25">
      <c r="M2318" t="s">
        <v>3865</v>
      </c>
      <c r="N2318" t="s">
        <v>60</v>
      </c>
      <c r="O2318" t="s">
        <v>1629</v>
      </c>
    </row>
    <row r="2319" spans="13:15" x14ac:dyDescent="0.25">
      <c r="M2319" t="s">
        <v>3867</v>
      </c>
      <c r="N2319" t="s">
        <v>60</v>
      </c>
      <c r="O2319" t="s">
        <v>3866</v>
      </c>
    </row>
    <row r="2320" spans="13:15" x14ac:dyDescent="0.25">
      <c r="M2320" t="s">
        <v>3869</v>
      </c>
      <c r="N2320" t="s">
        <v>60</v>
      </c>
      <c r="O2320" t="s">
        <v>3868</v>
      </c>
    </row>
    <row r="2321" spans="13:15" x14ac:dyDescent="0.25">
      <c r="M2321" t="s">
        <v>3870</v>
      </c>
      <c r="N2321" t="s">
        <v>60</v>
      </c>
      <c r="O2321" t="s">
        <v>3223</v>
      </c>
    </row>
    <row r="2322" spans="13:15" x14ac:dyDescent="0.25">
      <c r="M2322" t="s">
        <v>3872</v>
      </c>
      <c r="N2322" t="s">
        <v>60</v>
      </c>
      <c r="O2322" t="s">
        <v>3871</v>
      </c>
    </row>
    <row r="2323" spans="13:15" x14ac:dyDescent="0.25">
      <c r="M2323" t="s">
        <v>3873</v>
      </c>
      <c r="N2323" t="s">
        <v>60</v>
      </c>
      <c r="O2323" t="s">
        <v>147</v>
      </c>
    </row>
    <row r="2324" spans="13:15" x14ac:dyDescent="0.25">
      <c r="M2324" t="s">
        <v>3875</v>
      </c>
      <c r="N2324" t="s">
        <v>60</v>
      </c>
      <c r="O2324" t="s">
        <v>3874</v>
      </c>
    </row>
    <row r="2325" spans="13:15" x14ac:dyDescent="0.25">
      <c r="M2325" t="s">
        <v>3876</v>
      </c>
      <c r="N2325" t="s">
        <v>60</v>
      </c>
      <c r="O2325" t="s">
        <v>151</v>
      </c>
    </row>
    <row r="2326" spans="13:15" x14ac:dyDescent="0.25">
      <c r="M2326" t="s">
        <v>3877</v>
      </c>
      <c r="N2326" t="s">
        <v>60</v>
      </c>
      <c r="O2326" t="s">
        <v>3776</v>
      </c>
    </row>
    <row r="2327" spans="13:15" x14ac:dyDescent="0.25">
      <c r="M2327" t="s">
        <v>3879</v>
      </c>
      <c r="N2327" t="s">
        <v>60</v>
      </c>
      <c r="O2327" t="s">
        <v>3878</v>
      </c>
    </row>
    <row r="2328" spans="13:15" x14ac:dyDescent="0.25">
      <c r="M2328" t="s">
        <v>3881</v>
      </c>
      <c r="N2328" t="s">
        <v>60</v>
      </c>
      <c r="O2328" t="s">
        <v>3880</v>
      </c>
    </row>
    <row r="2329" spans="13:15" x14ac:dyDescent="0.25">
      <c r="M2329" t="s">
        <v>3883</v>
      </c>
      <c r="N2329" t="s">
        <v>60</v>
      </c>
      <c r="O2329" t="s">
        <v>3882</v>
      </c>
    </row>
    <row r="2330" spans="13:15" x14ac:dyDescent="0.25">
      <c r="M2330" t="s">
        <v>3885</v>
      </c>
      <c r="N2330" t="s">
        <v>60</v>
      </c>
      <c r="O2330" t="s">
        <v>3884</v>
      </c>
    </row>
    <row r="2331" spans="13:15" x14ac:dyDescent="0.25">
      <c r="M2331" t="s">
        <v>3887</v>
      </c>
      <c r="N2331" t="s">
        <v>60</v>
      </c>
      <c r="O2331" t="s">
        <v>3886</v>
      </c>
    </row>
    <row r="2332" spans="13:15" x14ac:dyDescent="0.25">
      <c r="M2332" t="s">
        <v>3888</v>
      </c>
      <c r="N2332" t="s">
        <v>60</v>
      </c>
      <c r="O2332" t="s">
        <v>2144</v>
      </c>
    </row>
    <row r="2333" spans="13:15" x14ac:dyDescent="0.25">
      <c r="M2333" t="s">
        <v>3890</v>
      </c>
      <c r="N2333" t="s">
        <v>60</v>
      </c>
      <c r="O2333" t="s">
        <v>3889</v>
      </c>
    </row>
    <row r="2334" spans="13:15" x14ac:dyDescent="0.25">
      <c r="M2334" t="s">
        <v>3891</v>
      </c>
      <c r="N2334" t="s">
        <v>60</v>
      </c>
      <c r="O2334" t="s">
        <v>706</v>
      </c>
    </row>
    <row r="2335" spans="13:15" x14ac:dyDescent="0.25">
      <c r="M2335" t="s">
        <v>3893</v>
      </c>
      <c r="N2335" t="s">
        <v>60</v>
      </c>
      <c r="O2335" t="s">
        <v>3892</v>
      </c>
    </row>
    <row r="2336" spans="13:15" x14ac:dyDescent="0.25">
      <c r="M2336" t="s">
        <v>3895</v>
      </c>
      <c r="N2336" t="s">
        <v>60</v>
      </c>
      <c r="O2336" t="s">
        <v>3894</v>
      </c>
    </row>
    <row r="2337" spans="13:15" x14ac:dyDescent="0.25">
      <c r="M2337" t="s">
        <v>3897</v>
      </c>
      <c r="N2337" t="s">
        <v>60</v>
      </c>
      <c r="O2337" t="s">
        <v>3896</v>
      </c>
    </row>
    <row r="2338" spans="13:15" x14ac:dyDescent="0.25">
      <c r="M2338" t="s">
        <v>3898</v>
      </c>
      <c r="N2338" t="s">
        <v>60</v>
      </c>
      <c r="O2338" t="s">
        <v>1684</v>
      </c>
    </row>
    <row r="2339" spans="13:15" x14ac:dyDescent="0.25">
      <c r="M2339" t="s">
        <v>3900</v>
      </c>
      <c r="N2339" t="s">
        <v>60</v>
      </c>
      <c r="O2339" t="s">
        <v>3899</v>
      </c>
    </row>
    <row r="2340" spans="13:15" x14ac:dyDescent="0.25">
      <c r="M2340" t="s">
        <v>3902</v>
      </c>
      <c r="N2340" t="s">
        <v>60</v>
      </c>
      <c r="O2340" t="s">
        <v>3901</v>
      </c>
    </row>
    <row r="2341" spans="13:15" x14ac:dyDescent="0.25">
      <c r="M2341" t="s">
        <v>3903</v>
      </c>
      <c r="N2341" t="s">
        <v>60</v>
      </c>
      <c r="O2341" t="s">
        <v>981</v>
      </c>
    </row>
    <row r="2342" spans="13:15" x14ac:dyDescent="0.25">
      <c r="M2342" t="s">
        <v>3905</v>
      </c>
      <c r="N2342" t="s">
        <v>60</v>
      </c>
      <c r="O2342" t="s">
        <v>3904</v>
      </c>
    </row>
    <row r="2343" spans="13:15" x14ac:dyDescent="0.25">
      <c r="M2343" t="s">
        <v>3906</v>
      </c>
      <c r="N2343" t="s">
        <v>60</v>
      </c>
      <c r="O2343" t="s">
        <v>2933</v>
      </c>
    </row>
    <row r="2344" spans="13:15" x14ac:dyDescent="0.25">
      <c r="M2344" t="s">
        <v>3907</v>
      </c>
      <c r="N2344" t="s">
        <v>60</v>
      </c>
      <c r="O2344" t="s">
        <v>994</v>
      </c>
    </row>
    <row r="2345" spans="13:15" x14ac:dyDescent="0.25">
      <c r="M2345" t="s">
        <v>3908</v>
      </c>
      <c r="N2345" t="s">
        <v>60</v>
      </c>
      <c r="O2345" t="s">
        <v>213</v>
      </c>
    </row>
    <row r="2346" spans="13:15" x14ac:dyDescent="0.25">
      <c r="M2346" t="s">
        <v>3910</v>
      </c>
      <c r="N2346" t="s">
        <v>60</v>
      </c>
      <c r="O2346" t="s">
        <v>3909</v>
      </c>
    </row>
    <row r="2347" spans="13:15" x14ac:dyDescent="0.25">
      <c r="M2347" t="s">
        <v>3912</v>
      </c>
      <c r="N2347" t="s">
        <v>60</v>
      </c>
      <c r="O2347" t="s">
        <v>3911</v>
      </c>
    </row>
    <row r="2348" spans="13:15" x14ac:dyDescent="0.25">
      <c r="M2348" t="s">
        <v>3913</v>
      </c>
      <c r="N2348" t="s">
        <v>60</v>
      </c>
      <c r="O2348" t="s">
        <v>225</v>
      </c>
    </row>
    <row r="2349" spans="13:15" x14ac:dyDescent="0.25">
      <c r="M2349" t="s">
        <v>3915</v>
      </c>
      <c r="N2349" t="s">
        <v>60</v>
      </c>
      <c r="O2349" t="s">
        <v>3914</v>
      </c>
    </row>
    <row r="2350" spans="13:15" x14ac:dyDescent="0.25">
      <c r="M2350" t="s">
        <v>3917</v>
      </c>
      <c r="N2350" t="s">
        <v>60</v>
      </c>
      <c r="O2350" t="s">
        <v>3916</v>
      </c>
    </row>
    <row r="2351" spans="13:15" x14ac:dyDescent="0.25">
      <c r="M2351" t="s">
        <v>3918</v>
      </c>
      <c r="N2351" t="s">
        <v>60</v>
      </c>
      <c r="O2351" t="s">
        <v>1024</v>
      </c>
    </row>
    <row r="2352" spans="13:15" x14ac:dyDescent="0.25">
      <c r="M2352" t="s">
        <v>3920</v>
      </c>
      <c r="N2352" t="s">
        <v>60</v>
      </c>
      <c r="O2352" t="s">
        <v>3919</v>
      </c>
    </row>
    <row r="2353" spans="13:15" x14ac:dyDescent="0.25">
      <c r="M2353" t="s">
        <v>3921</v>
      </c>
      <c r="N2353" t="s">
        <v>60</v>
      </c>
      <c r="O2353" t="s">
        <v>239</v>
      </c>
    </row>
    <row r="2354" spans="13:15" x14ac:dyDescent="0.25">
      <c r="M2354" t="s">
        <v>3922</v>
      </c>
      <c r="N2354" t="s">
        <v>60</v>
      </c>
      <c r="O2354" t="s">
        <v>1317</v>
      </c>
    </row>
    <row r="2355" spans="13:15" x14ac:dyDescent="0.25">
      <c r="M2355" t="s">
        <v>3924</v>
      </c>
      <c r="N2355" t="s">
        <v>60</v>
      </c>
      <c r="O2355" t="s">
        <v>3923</v>
      </c>
    </row>
    <row r="2356" spans="13:15" x14ac:dyDescent="0.25">
      <c r="M2356" t="s">
        <v>3926</v>
      </c>
      <c r="N2356" t="s">
        <v>60</v>
      </c>
      <c r="O2356" t="s">
        <v>3925</v>
      </c>
    </row>
    <row r="2357" spans="13:15" x14ac:dyDescent="0.25">
      <c r="M2357" t="s">
        <v>3927</v>
      </c>
      <c r="N2357" t="s">
        <v>60</v>
      </c>
      <c r="O2357" t="s">
        <v>251</v>
      </c>
    </row>
    <row r="2358" spans="13:15" x14ac:dyDescent="0.25">
      <c r="M2358" t="s">
        <v>3928</v>
      </c>
      <c r="N2358" t="s">
        <v>60</v>
      </c>
      <c r="O2358" t="s">
        <v>464</v>
      </c>
    </row>
    <row r="2359" spans="13:15" x14ac:dyDescent="0.25">
      <c r="M2359" t="s">
        <v>3930</v>
      </c>
      <c r="N2359" t="s">
        <v>60</v>
      </c>
      <c r="O2359" t="s">
        <v>3929</v>
      </c>
    </row>
    <row r="2360" spans="13:15" x14ac:dyDescent="0.25">
      <c r="M2360" t="s">
        <v>3931</v>
      </c>
      <c r="N2360" t="s">
        <v>60</v>
      </c>
      <c r="O2360" t="s">
        <v>2127</v>
      </c>
    </row>
    <row r="2361" spans="13:15" x14ac:dyDescent="0.25">
      <c r="M2361" t="s">
        <v>3933</v>
      </c>
      <c r="N2361" t="s">
        <v>61</v>
      </c>
      <c r="O2361" t="s">
        <v>3932</v>
      </c>
    </row>
    <row r="2362" spans="13:15" x14ac:dyDescent="0.25">
      <c r="M2362" t="s">
        <v>3935</v>
      </c>
      <c r="N2362" t="s">
        <v>61</v>
      </c>
      <c r="O2362" t="s">
        <v>3934</v>
      </c>
    </row>
    <row r="2363" spans="13:15" x14ac:dyDescent="0.25">
      <c r="M2363" t="s">
        <v>3937</v>
      </c>
      <c r="N2363" t="s">
        <v>61</v>
      </c>
      <c r="O2363" t="s">
        <v>3936</v>
      </c>
    </row>
    <row r="2364" spans="13:15" x14ac:dyDescent="0.25">
      <c r="M2364" t="s">
        <v>3939</v>
      </c>
      <c r="N2364" t="s">
        <v>61</v>
      </c>
      <c r="O2364" t="s">
        <v>3938</v>
      </c>
    </row>
    <row r="2365" spans="13:15" x14ac:dyDescent="0.25">
      <c r="M2365" t="s">
        <v>3941</v>
      </c>
      <c r="N2365" t="s">
        <v>61</v>
      </c>
      <c r="O2365" t="s">
        <v>3940</v>
      </c>
    </row>
    <row r="2366" spans="13:15" x14ac:dyDescent="0.25">
      <c r="M2366" t="s">
        <v>3942</v>
      </c>
      <c r="N2366" t="s">
        <v>61</v>
      </c>
      <c r="O2366" t="s">
        <v>1204</v>
      </c>
    </row>
    <row r="2367" spans="13:15" x14ac:dyDescent="0.25">
      <c r="M2367" t="s">
        <v>3944</v>
      </c>
      <c r="N2367" t="s">
        <v>61</v>
      </c>
      <c r="O2367" t="s">
        <v>3943</v>
      </c>
    </row>
    <row r="2368" spans="13:15" x14ac:dyDescent="0.25">
      <c r="M2368" t="s">
        <v>3945</v>
      </c>
      <c r="N2368" t="s">
        <v>61</v>
      </c>
      <c r="O2368" t="s">
        <v>2867</v>
      </c>
    </row>
    <row r="2369" spans="13:15" x14ac:dyDescent="0.25">
      <c r="M2369" t="s">
        <v>3946</v>
      </c>
      <c r="N2369" t="s">
        <v>61</v>
      </c>
      <c r="O2369" t="s">
        <v>481</v>
      </c>
    </row>
    <row r="2370" spans="13:15" x14ac:dyDescent="0.25">
      <c r="M2370" t="s">
        <v>3947</v>
      </c>
      <c r="N2370" t="s">
        <v>61</v>
      </c>
      <c r="O2370" t="s">
        <v>1830</v>
      </c>
    </row>
    <row r="2371" spans="13:15" x14ac:dyDescent="0.25">
      <c r="M2371" t="s">
        <v>3949</v>
      </c>
      <c r="N2371" t="s">
        <v>61</v>
      </c>
      <c r="O2371" t="s">
        <v>3948</v>
      </c>
    </row>
    <row r="2372" spans="13:15" x14ac:dyDescent="0.25">
      <c r="M2372" t="s">
        <v>3950</v>
      </c>
      <c r="N2372" t="s">
        <v>61</v>
      </c>
      <c r="O2372" t="s">
        <v>362</v>
      </c>
    </row>
    <row r="2373" spans="13:15" x14ac:dyDescent="0.25">
      <c r="M2373" t="s">
        <v>3951</v>
      </c>
      <c r="N2373" t="s">
        <v>61</v>
      </c>
      <c r="O2373" t="s">
        <v>159</v>
      </c>
    </row>
    <row r="2374" spans="13:15" x14ac:dyDescent="0.25">
      <c r="M2374" t="s">
        <v>3953</v>
      </c>
      <c r="N2374" t="s">
        <v>61</v>
      </c>
      <c r="O2374" t="s">
        <v>3952</v>
      </c>
    </row>
    <row r="2375" spans="13:15" x14ac:dyDescent="0.25">
      <c r="M2375" t="s">
        <v>3955</v>
      </c>
      <c r="N2375" t="s">
        <v>61</v>
      </c>
      <c r="O2375" t="s">
        <v>3954</v>
      </c>
    </row>
    <row r="2376" spans="13:15" x14ac:dyDescent="0.25">
      <c r="M2376" t="s">
        <v>3956</v>
      </c>
      <c r="N2376" t="s">
        <v>61</v>
      </c>
      <c r="O2376" t="s">
        <v>615</v>
      </c>
    </row>
    <row r="2377" spans="13:15" x14ac:dyDescent="0.25">
      <c r="M2377" t="s">
        <v>3958</v>
      </c>
      <c r="N2377" t="s">
        <v>61</v>
      </c>
      <c r="O2377" t="s">
        <v>3957</v>
      </c>
    </row>
    <row r="2378" spans="13:15" x14ac:dyDescent="0.25">
      <c r="M2378" t="s">
        <v>3960</v>
      </c>
      <c r="N2378" t="s">
        <v>61</v>
      </c>
      <c r="O2378" t="s">
        <v>3959</v>
      </c>
    </row>
    <row r="2379" spans="13:15" x14ac:dyDescent="0.25">
      <c r="M2379" t="s">
        <v>3961</v>
      </c>
      <c r="N2379" t="s">
        <v>61</v>
      </c>
      <c r="O2379" t="s">
        <v>2888</v>
      </c>
    </row>
    <row r="2380" spans="13:15" x14ac:dyDescent="0.25">
      <c r="M2380" t="s">
        <v>3962</v>
      </c>
      <c r="N2380" t="s">
        <v>61</v>
      </c>
      <c r="O2380" t="s">
        <v>3615</v>
      </c>
    </row>
    <row r="2381" spans="13:15" x14ac:dyDescent="0.25">
      <c r="M2381" t="s">
        <v>3963</v>
      </c>
      <c r="N2381" t="s">
        <v>61</v>
      </c>
      <c r="O2381" t="s">
        <v>623</v>
      </c>
    </row>
    <row r="2382" spans="13:15" x14ac:dyDescent="0.25">
      <c r="M2382" t="s">
        <v>3965</v>
      </c>
      <c r="N2382" t="s">
        <v>61</v>
      </c>
      <c r="O2382" t="s">
        <v>3964</v>
      </c>
    </row>
    <row r="2383" spans="13:15" x14ac:dyDescent="0.25">
      <c r="M2383" t="s">
        <v>3967</v>
      </c>
      <c r="N2383" t="s">
        <v>61</v>
      </c>
      <c r="O2383" t="s">
        <v>3966</v>
      </c>
    </row>
    <row r="2384" spans="13:15" x14ac:dyDescent="0.25">
      <c r="M2384" t="s">
        <v>3969</v>
      </c>
      <c r="N2384" t="s">
        <v>61</v>
      </c>
      <c r="O2384" t="s">
        <v>3968</v>
      </c>
    </row>
    <row r="2385" spans="13:15" x14ac:dyDescent="0.25">
      <c r="M2385" t="s">
        <v>3970</v>
      </c>
      <c r="N2385" t="s">
        <v>61</v>
      </c>
      <c r="O2385" t="s">
        <v>392</v>
      </c>
    </row>
    <row r="2386" spans="13:15" x14ac:dyDescent="0.25">
      <c r="M2386" t="s">
        <v>3972</v>
      </c>
      <c r="N2386" t="s">
        <v>61</v>
      </c>
      <c r="O2386" t="s">
        <v>3971</v>
      </c>
    </row>
    <row r="2387" spans="13:15" x14ac:dyDescent="0.25">
      <c r="M2387" t="s">
        <v>3974</v>
      </c>
      <c r="N2387" t="s">
        <v>61</v>
      </c>
      <c r="O2387" t="s">
        <v>3973</v>
      </c>
    </row>
    <row r="2388" spans="13:15" x14ac:dyDescent="0.25">
      <c r="M2388" t="s">
        <v>3976</v>
      </c>
      <c r="N2388" t="s">
        <v>61</v>
      </c>
      <c r="O2388" t="s">
        <v>3975</v>
      </c>
    </row>
    <row r="2389" spans="13:15" x14ac:dyDescent="0.25">
      <c r="M2389" t="s">
        <v>3978</v>
      </c>
      <c r="N2389" t="s">
        <v>61</v>
      </c>
      <c r="O2389" t="s">
        <v>3977</v>
      </c>
    </row>
    <row r="2390" spans="13:15" x14ac:dyDescent="0.25">
      <c r="M2390" t="s">
        <v>3980</v>
      </c>
      <c r="N2390" t="s">
        <v>61</v>
      </c>
      <c r="O2390" t="s">
        <v>3979</v>
      </c>
    </row>
    <row r="2391" spans="13:15" x14ac:dyDescent="0.25">
      <c r="M2391" t="s">
        <v>3981</v>
      </c>
      <c r="N2391" t="s">
        <v>61</v>
      </c>
      <c r="O2391" t="s">
        <v>3084</v>
      </c>
    </row>
    <row r="2392" spans="13:15" x14ac:dyDescent="0.25">
      <c r="M2392" t="s">
        <v>3982</v>
      </c>
      <c r="N2392" t="s">
        <v>61</v>
      </c>
      <c r="O2392" t="s">
        <v>3629</v>
      </c>
    </row>
    <row r="2393" spans="13:15" x14ac:dyDescent="0.25">
      <c r="M2393" t="s">
        <v>3984</v>
      </c>
      <c r="N2393" t="s">
        <v>61</v>
      </c>
      <c r="O2393" t="s">
        <v>3983</v>
      </c>
    </row>
    <row r="2394" spans="13:15" x14ac:dyDescent="0.25">
      <c r="M2394" t="s">
        <v>3985</v>
      </c>
      <c r="N2394" t="s">
        <v>61</v>
      </c>
      <c r="O2394" t="s">
        <v>3292</v>
      </c>
    </row>
    <row r="2395" spans="13:15" x14ac:dyDescent="0.25">
      <c r="M2395" t="s">
        <v>3986</v>
      </c>
      <c r="N2395" t="s">
        <v>61</v>
      </c>
      <c r="O2395" t="s">
        <v>203</v>
      </c>
    </row>
    <row r="2396" spans="13:15" x14ac:dyDescent="0.25">
      <c r="M2396" t="s">
        <v>3988</v>
      </c>
      <c r="N2396" t="s">
        <v>61</v>
      </c>
      <c r="O2396" t="s">
        <v>3987</v>
      </c>
    </row>
    <row r="2397" spans="13:15" x14ac:dyDescent="0.25">
      <c r="M2397" t="s">
        <v>3989</v>
      </c>
      <c r="N2397" t="s">
        <v>61</v>
      </c>
      <c r="O2397" t="s">
        <v>989</v>
      </c>
    </row>
    <row r="2398" spans="13:15" x14ac:dyDescent="0.25">
      <c r="M2398" t="s">
        <v>3991</v>
      </c>
      <c r="N2398" t="s">
        <v>61</v>
      </c>
      <c r="O2398" t="s">
        <v>3990</v>
      </c>
    </row>
    <row r="2399" spans="13:15" x14ac:dyDescent="0.25">
      <c r="M2399" t="s">
        <v>3992</v>
      </c>
      <c r="N2399" t="s">
        <v>61</v>
      </c>
      <c r="O2399" t="s">
        <v>507</v>
      </c>
    </row>
    <row r="2400" spans="13:15" x14ac:dyDescent="0.25">
      <c r="M2400" t="s">
        <v>3993</v>
      </c>
      <c r="N2400" t="s">
        <v>61</v>
      </c>
      <c r="O2400" t="s">
        <v>211</v>
      </c>
    </row>
    <row r="2401" spans="13:15" x14ac:dyDescent="0.25">
      <c r="M2401" t="s">
        <v>3994</v>
      </c>
      <c r="N2401" t="s">
        <v>61</v>
      </c>
      <c r="O2401" t="s">
        <v>413</v>
      </c>
    </row>
    <row r="2402" spans="13:15" x14ac:dyDescent="0.25">
      <c r="M2402" t="s">
        <v>3996</v>
      </c>
      <c r="N2402" t="s">
        <v>61</v>
      </c>
      <c r="O2402" t="s">
        <v>3995</v>
      </c>
    </row>
    <row r="2403" spans="13:15" x14ac:dyDescent="0.25">
      <c r="M2403" t="s">
        <v>3998</v>
      </c>
      <c r="N2403" t="s">
        <v>61</v>
      </c>
      <c r="O2403" t="s">
        <v>3997</v>
      </c>
    </row>
    <row r="2404" spans="13:15" x14ac:dyDescent="0.25">
      <c r="M2404" t="s">
        <v>3999</v>
      </c>
      <c r="N2404" t="s">
        <v>61</v>
      </c>
      <c r="O2404" t="s">
        <v>1715</v>
      </c>
    </row>
    <row r="2405" spans="13:15" x14ac:dyDescent="0.25">
      <c r="M2405" t="s">
        <v>4000</v>
      </c>
      <c r="N2405" t="s">
        <v>61</v>
      </c>
      <c r="O2405" t="s">
        <v>227</v>
      </c>
    </row>
    <row r="2406" spans="13:15" x14ac:dyDescent="0.25">
      <c r="M2406" t="s">
        <v>4001</v>
      </c>
      <c r="N2406" t="s">
        <v>61</v>
      </c>
      <c r="O2406" t="s">
        <v>1719</v>
      </c>
    </row>
    <row r="2407" spans="13:15" x14ac:dyDescent="0.25">
      <c r="M2407" t="s">
        <v>4003</v>
      </c>
      <c r="N2407" t="s">
        <v>61</v>
      </c>
      <c r="O2407" t="s">
        <v>4002</v>
      </c>
    </row>
    <row r="2408" spans="13:15" x14ac:dyDescent="0.25">
      <c r="M2408" t="s">
        <v>4005</v>
      </c>
      <c r="N2408" t="s">
        <v>61</v>
      </c>
      <c r="O2408" t="s">
        <v>4004</v>
      </c>
    </row>
    <row r="2409" spans="13:15" x14ac:dyDescent="0.25">
      <c r="M2409" t="s">
        <v>4007</v>
      </c>
      <c r="N2409" t="s">
        <v>61</v>
      </c>
      <c r="O2409" t="s">
        <v>4006</v>
      </c>
    </row>
    <row r="2410" spans="13:15" x14ac:dyDescent="0.25">
      <c r="M2410" t="s">
        <v>4009</v>
      </c>
      <c r="N2410" t="s">
        <v>61</v>
      </c>
      <c r="O2410" t="s">
        <v>4008</v>
      </c>
    </row>
    <row r="2411" spans="13:15" x14ac:dyDescent="0.25">
      <c r="M2411" t="s">
        <v>4010</v>
      </c>
      <c r="N2411" t="s">
        <v>61</v>
      </c>
      <c r="O2411" t="s">
        <v>2433</v>
      </c>
    </row>
    <row r="2412" spans="13:15" x14ac:dyDescent="0.25">
      <c r="M2412" t="s">
        <v>4011</v>
      </c>
      <c r="N2412" t="s">
        <v>61</v>
      </c>
      <c r="O2412" t="s">
        <v>2953</v>
      </c>
    </row>
    <row r="2413" spans="13:15" x14ac:dyDescent="0.25">
      <c r="M2413" t="s">
        <v>4012</v>
      </c>
      <c r="N2413" t="s">
        <v>61</v>
      </c>
      <c r="O2413" t="s">
        <v>3831</v>
      </c>
    </row>
    <row r="2414" spans="13:15" x14ac:dyDescent="0.25">
      <c r="M2414" t="s">
        <v>4014</v>
      </c>
      <c r="N2414" t="s">
        <v>61</v>
      </c>
      <c r="O2414" t="s">
        <v>4013</v>
      </c>
    </row>
    <row r="2415" spans="13:15" x14ac:dyDescent="0.25">
      <c r="M2415" t="s">
        <v>4016</v>
      </c>
      <c r="N2415" t="s">
        <v>61</v>
      </c>
      <c r="O2415" t="s">
        <v>4015</v>
      </c>
    </row>
    <row r="2416" spans="13:15" x14ac:dyDescent="0.25">
      <c r="M2416" t="s">
        <v>4017</v>
      </c>
      <c r="N2416" t="s">
        <v>61</v>
      </c>
      <c r="O2416" t="s">
        <v>2740</v>
      </c>
    </row>
    <row r="2417" spans="13:15" x14ac:dyDescent="0.25">
      <c r="M2417" t="s">
        <v>4019</v>
      </c>
      <c r="N2417" t="s">
        <v>61</v>
      </c>
      <c r="O2417" t="s">
        <v>4018</v>
      </c>
    </row>
    <row r="2418" spans="13:15" x14ac:dyDescent="0.25">
      <c r="M2418" t="s">
        <v>4021</v>
      </c>
      <c r="N2418" t="s">
        <v>61</v>
      </c>
      <c r="O2418" t="s">
        <v>4020</v>
      </c>
    </row>
    <row r="2419" spans="13:15" x14ac:dyDescent="0.25">
      <c r="M2419" t="s">
        <v>4023</v>
      </c>
      <c r="N2419" t="s">
        <v>61</v>
      </c>
      <c r="O2419" t="s">
        <v>4022</v>
      </c>
    </row>
    <row r="2420" spans="13:15" x14ac:dyDescent="0.25">
      <c r="M2420" t="s">
        <v>4024</v>
      </c>
      <c r="N2420" t="s">
        <v>61</v>
      </c>
      <c r="O2420" t="s">
        <v>1960</v>
      </c>
    </row>
    <row r="2421" spans="13:15" x14ac:dyDescent="0.25">
      <c r="M2421" t="s">
        <v>4026</v>
      </c>
      <c r="N2421" t="s">
        <v>61</v>
      </c>
      <c r="O2421" t="s">
        <v>4025</v>
      </c>
    </row>
    <row r="2422" spans="13:15" x14ac:dyDescent="0.25">
      <c r="M2422" t="s">
        <v>4027</v>
      </c>
      <c r="N2422" t="s">
        <v>61</v>
      </c>
      <c r="O2422" t="s">
        <v>1083</v>
      </c>
    </row>
    <row r="2423" spans="13:15" x14ac:dyDescent="0.25">
      <c r="M2423" t="s">
        <v>4028</v>
      </c>
      <c r="N2423" t="s">
        <v>61</v>
      </c>
      <c r="O2423" t="s">
        <v>464</v>
      </c>
    </row>
    <row r="2424" spans="13:15" x14ac:dyDescent="0.25">
      <c r="M2424" t="s">
        <v>4030</v>
      </c>
      <c r="N2424" t="s">
        <v>61</v>
      </c>
      <c r="O2424" t="s">
        <v>4029</v>
      </c>
    </row>
    <row r="2425" spans="13:15" x14ac:dyDescent="0.25">
      <c r="M2425" t="s">
        <v>4032</v>
      </c>
      <c r="N2425" t="s">
        <v>61</v>
      </c>
      <c r="O2425" t="s">
        <v>4031</v>
      </c>
    </row>
    <row r="2426" spans="13:15" x14ac:dyDescent="0.25">
      <c r="M2426" t="s">
        <v>4034</v>
      </c>
      <c r="N2426" t="s">
        <v>61</v>
      </c>
      <c r="O2426" t="s">
        <v>4033</v>
      </c>
    </row>
    <row r="2427" spans="13:15" x14ac:dyDescent="0.25">
      <c r="M2427" t="s">
        <v>4035</v>
      </c>
      <c r="N2427" t="s">
        <v>62</v>
      </c>
      <c r="O2427" t="s">
        <v>1629</v>
      </c>
    </row>
    <row r="2428" spans="13:15" x14ac:dyDescent="0.25">
      <c r="M2428" t="s">
        <v>4036</v>
      </c>
      <c r="N2428" t="s">
        <v>62</v>
      </c>
      <c r="O2428" t="s">
        <v>3759</v>
      </c>
    </row>
    <row r="2429" spans="13:15" x14ac:dyDescent="0.25">
      <c r="M2429" t="s">
        <v>4037</v>
      </c>
      <c r="N2429" t="s">
        <v>62</v>
      </c>
      <c r="O2429" t="s">
        <v>351</v>
      </c>
    </row>
    <row r="2430" spans="13:15" x14ac:dyDescent="0.25">
      <c r="M2430" t="s">
        <v>4039</v>
      </c>
      <c r="N2430" t="s">
        <v>62</v>
      </c>
      <c r="O2430" t="s">
        <v>4038</v>
      </c>
    </row>
    <row r="2431" spans="13:15" x14ac:dyDescent="0.25">
      <c r="M2431" t="s">
        <v>4040</v>
      </c>
      <c r="N2431" t="s">
        <v>62</v>
      </c>
      <c r="O2431" t="s">
        <v>141</v>
      </c>
    </row>
    <row r="2432" spans="13:15" x14ac:dyDescent="0.25">
      <c r="M2432" t="s">
        <v>4041</v>
      </c>
      <c r="N2432" t="s">
        <v>62</v>
      </c>
      <c r="O2432" t="s">
        <v>355</v>
      </c>
    </row>
    <row r="2433" spans="13:15" x14ac:dyDescent="0.25">
      <c r="M2433" t="s">
        <v>4042</v>
      </c>
      <c r="N2433" t="s">
        <v>62</v>
      </c>
      <c r="O2433" t="s">
        <v>1830</v>
      </c>
    </row>
    <row r="2434" spans="13:15" x14ac:dyDescent="0.25">
      <c r="M2434" t="s">
        <v>4044</v>
      </c>
      <c r="N2434" t="s">
        <v>62</v>
      </c>
      <c r="O2434" t="s">
        <v>4043</v>
      </c>
    </row>
    <row r="2435" spans="13:15" x14ac:dyDescent="0.25">
      <c r="M2435" t="s">
        <v>4045</v>
      </c>
      <c r="N2435" t="s">
        <v>62</v>
      </c>
      <c r="O2435" t="s">
        <v>358</v>
      </c>
    </row>
    <row r="2436" spans="13:15" x14ac:dyDescent="0.25">
      <c r="M2436" t="s">
        <v>4046</v>
      </c>
      <c r="N2436" t="s">
        <v>62</v>
      </c>
      <c r="O2436" t="s">
        <v>1835</v>
      </c>
    </row>
    <row r="2437" spans="13:15" x14ac:dyDescent="0.25">
      <c r="M2437" t="s">
        <v>4048</v>
      </c>
      <c r="N2437" t="s">
        <v>62</v>
      </c>
      <c r="O2437" t="s">
        <v>4047</v>
      </c>
    </row>
    <row r="2438" spans="13:15" x14ac:dyDescent="0.25">
      <c r="M2438" t="s">
        <v>4049</v>
      </c>
      <c r="N2438" t="s">
        <v>62</v>
      </c>
      <c r="O2438" t="s">
        <v>3776</v>
      </c>
    </row>
    <row r="2439" spans="13:15" x14ac:dyDescent="0.25">
      <c r="M2439" t="s">
        <v>4050</v>
      </c>
      <c r="N2439" t="s">
        <v>62</v>
      </c>
      <c r="O2439" t="s">
        <v>2501</v>
      </c>
    </row>
    <row r="2440" spans="13:15" x14ac:dyDescent="0.25">
      <c r="M2440" t="s">
        <v>4051</v>
      </c>
      <c r="N2440" t="s">
        <v>62</v>
      </c>
      <c r="O2440" t="s">
        <v>159</v>
      </c>
    </row>
    <row r="2441" spans="13:15" x14ac:dyDescent="0.25">
      <c r="M2441" t="s">
        <v>4053</v>
      </c>
      <c r="N2441" t="s">
        <v>62</v>
      </c>
      <c r="O2441" t="s">
        <v>4052</v>
      </c>
    </row>
    <row r="2442" spans="13:15" x14ac:dyDescent="0.25">
      <c r="M2442" t="s">
        <v>4054</v>
      </c>
      <c r="N2442" t="s">
        <v>62</v>
      </c>
      <c r="O2442" t="s">
        <v>163</v>
      </c>
    </row>
    <row r="2443" spans="13:15" x14ac:dyDescent="0.25">
      <c r="M2443" t="s">
        <v>4056</v>
      </c>
      <c r="N2443" t="s">
        <v>62</v>
      </c>
      <c r="O2443" t="s">
        <v>4055</v>
      </c>
    </row>
    <row r="2444" spans="13:15" x14ac:dyDescent="0.25">
      <c r="M2444" t="s">
        <v>4057</v>
      </c>
      <c r="N2444" t="s">
        <v>62</v>
      </c>
      <c r="O2444" t="s">
        <v>1224</v>
      </c>
    </row>
    <row r="2445" spans="13:15" x14ac:dyDescent="0.25">
      <c r="M2445" t="s">
        <v>4058</v>
      </c>
      <c r="N2445" t="s">
        <v>62</v>
      </c>
      <c r="O2445" t="s">
        <v>3259</v>
      </c>
    </row>
    <row r="2446" spans="13:15" x14ac:dyDescent="0.25">
      <c r="M2446" t="s">
        <v>4059</v>
      </c>
      <c r="N2446" t="s">
        <v>62</v>
      </c>
      <c r="O2446" t="s">
        <v>918</v>
      </c>
    </row>
    <row r="2447" spans="13:15" x14ac:dyDescent="0.25">
      <c r="M2447" t="s">
        <v>4060</v>
      </c>
      <c r="N2447" t="s">
        <v>62</v>
      </c>
      <c r="O2447" t="s">
        <v>181</v>
      </c>
    </row>
    <row r="2448" spans="13:15" x14ac:dyDescent="0.25">
      <c r="M2448" t="s">
        <v>4062</v>
      </c>
      <c r="N2448" t="s">
        <v>62</v>
      </c>
      <c r="O2448" t="s">
        <v>4061</v>
      </c>
    </row>
    <row r="2449" spans="13:15" x14ac:dyDescent="0.25">
      <c r="M2449" t="s">
        <v>4064</v>
      </c>
      <c r="N2449" t="s">
        <v>62</v>
      </c>
      <c r="O2449" t="s">
        <v>4063</v>
      </c>
    </row>
    <row r="2450" spans="13:15" x14ac:dyDescent="0.25">
      <c r="M2450" t="s">
        <v>4065</v>
      </c>
      <c r="N2450" t="s">
        <v>62</v>
      </c>
      <c r="O2450" t="s">
        <v>189</v>
      </c>
    </row>
    <row r="2451" spans="13:15" x14ac:dyDescent="0.25">
      <c r="M2451" t="s">
        <v>4067</v>
      </c>
      <c r="N2451" t="s">
        <v>62</v>
      </c>
      <c r="O2451" t="s">
        <v>4066</v>
      </c>
    </row>
    <row r="2452" spans="13:15" x14ac:dyDescent="0.25">
      <c r="M2452" t="s">
        <v>4068</v>
      </c>
      <c r="N2452" t="s">
        <v>62</v>
      </c>
      <c r="O2452" t="s">
        <v>191</v>
      </c>
    </row>
    <row r="2453" spans="13:15" x14ac:dyDescent="0.25">
      <c r="M2453" t="s">
        <v>4069</v>
      </c>
      <c r="N2453" t="s">
        <v>62</v>
      </c>
      <c r="O2453" t="s">
        <v>1387</v>
      </c>
    </row>
    <row r="2454" spans="13:15" x14ac:dyDescent="0.25">
      <c r="M2454" t="s">
        <v>4071</v>
      </c>
      <c r="N2454" t="s">
        <v>62</v>
      </c>
      <c r="O2454" t="s">
        <v>4070</v>
      </c>
    </row>
    <row r="2455" spans="13:15" x14ac:dyDescent="0.25">
      <c r="M2455" t="s">
        <v>4073</v>
      </c>
      <c r="N2455" t="s">
        <v>62</v>
      </c>
      <c r="O2455" t="s">
        <v>4072</v>
      </c>
    </row>
    <row r="2456" spans="13:15" x14ac:dyDescent="0.25">
      <c r="M2456" t="s">
        <v>4074</v>
      </c>
      <c r="N2456" t="s">
        <v>62</v>
      </c>
      <c r="O2456" t="s">
        <v>195</v>
      </c>
    </row>
    <row r="2457" spans="13:15" x14ac:dyDescent="0.25">
      <c r="M2457" t="s">
        <v>4075</v>
      </c>
      <c r="N2457" t="s">
        <v>62</v>
      </c>
      <c r="O2457" t="s">
        <v>1245</v>
      </c>
    </row>
    <row r="2458" spans="13:15" x14ac:dyDescent="0.25">
      <c r="M2458" t="s">
        <v>4077</v>
      </c>
      <c r="N2458" t="s">
        <v>62</v>
      </c>
      <c r="O2458" t="s">
        <v>4076</v>
      </c>
    </row>
    <row r="2459" spans="13:15" x14ac:dyDescent="0.25">
      <c r="M2459" t="s">
        <v>4078</v>
      </c>
      <c r="N2459" t="s">
        <v>62</v>
      </c>
      <c r="O2459" t="s">
        <v>771</v>
      </c>
    </row>
    <row r="2460" spans="13:15" x14ac:dyDescent="0.25">
      <c r="M2460" t="s">
        <v>4079</v>
      </c>
      <c r="N2460" t="s">
        <v>62</v>
      </c>
      <c r="O2460" t="s">
        <v>966</v>
      </c>
    </row>
    <row r="2461" spans="13:15" x14ac:dyDescent="0.25">
      <c r="M2461" t="s">
        <v>4081</v>
      </c>
      <c r="N2461" t="s">
        <v>62</v>
      </c>
      <c r="O2461" t="s">
        <v>4080</v>
      </c>
    </row>
    <row r="2462" spans="13:15" x14ac:dyDescent="0.25">
      <c r="M2462" t="s">
        <v>4082</v>
      </c>
      <c r="N2462" t="s">
        <v>62</v>
      </c>
      <c r="O2462" t="s">
        <v>1249</v>
      </c>
    </row>
    <row r="2463" spans="13:15" x14ac:dyDescent="0.25">
      <c r="M2463" t="s">
        <v>4084</v>
      </c>
      <c r="N2463" t="s">
        <v>62</v>
      </c>
      <c r="O2463" t="s">
        <v>4083</v>
      </c>
    </row>
    <row r="2464" spans="13:15" x14ac:dyDescent="0.25">
      <c r="M2464" t="s">
        <v>4085</v>
      </c>
      <c r="N2464" t="s">
        <v>62</v>
      </c>
      <c r="O2464" t="s">
        <v>3285</v>
      </c>
    </row>
    <row r="2465" spans="13:15" x14ac:dyDescent="0.25">
      <c r="M2465" t="s">
        <v>4086</v>
      </c>
      <c r="N2465" t="s">
        <v>62</v>
      </c>
      <c r="O2465" t="s">
        <v>1251</v>
      </c>
    </row>
    <row r="2466" spans="13:15" x14ac:dyDescent="0.25">
      <c r="M2466" t="s">
        <v>4087</v>
      </c>
      <c r="N2466" t="s">
        <v>62</v>
      </c>
      <c r="O2466" t="s">
        <v>199</v>
      </c>
    </row>
    <row r="2467" spans="13:15" x14ac:dyDescent="0.25">
      <c r="M2467" t="s">
        <v>4088</v>
      </c>
      <c r="N2467" t="s">
        <v>62</v>
      </c>
      <c r="O2467" t="s">
        <v>1878</v>
      </c>
    </row>
    <row r="2468" spans="13:15" x14ac:dyDescent="0.25">
      <c r="M2468" t="s">
        <v>4089</v>
      </c>
      <c r="N2468" t="s">
        <v>62</v>
      </c>
      <c r="O2468" t="s">
        <v>201</v>
      </c>
    </row>
    <row r="2469" spans="13:15" x14ac:dyDescent="0.25">
      <c r="M2469" t="s">
        <v>4090</v>
      </c>
      <c r="N2469" t="s">
        <v>62</v>
      </c>
      <c r="O2469" t="s">
        <v>2525</v>
      </c>
    </row>
    <row r="2470" spans="13:15" x14ac:dyDescent="0.25">
      <c r="M2470" t="s">
        <v>4091</v>
      </c>
      <c r="N2470" t="s">
        <v>62</v>
      </c>
      <c r="O2470" t="s">
        <v>203</v>
      </c>
    </row>
    <row r="2471" spans="13:15" x14ac:dyDescent="0.25">
      <c r="M2471" t="s">
        <v>4092</v>
      </c>
      <c r="N2471" t="s">
        <v>62</v>
      </c>
      <c r="O2471" t="s">
        <v>205</v>
      </c>
    </row>
    <row r="2472" spans="13:15" x14ac:dyDescent="0.25">
      <c r="M2472" t="s">
        <v>4093</v>
      </c>
      <c r="N2472" t="s">
        <v>62</v>
      </c>
      <c r="O2472" t="s">
        <v>407</v>
      </c>
    </row>
    <row r="2473" spans="13:15" x14ac:dyDescent="0.25">
      <c r="M2473" t="s">
        <v>4094</v>
      </c>
      <c r="N2473" t="s">
        <v>62</v>
      </c>
      <c r="O2473" t="s">
        <v>1270</v>
      </c>
    </row>
    <row r="2474" spans="13:15" x14ac:dyDescent="0.25">
      <c r="M2474" t="s">
        <v>4095</v>
      </c>
      <c r="N2474" t="s">
        <v>62</v>
      </c>
      <c r="O2474" t="s">
        <v>507</v>
      </c>
    </row>
    <row r="2475" spans="13:15" x14ac:dyDescent="0.25">
      <c r="M2475" t="s">
        <v>4096</v>
      </c>
      <c r="N2475" t="s">
        <v>62</v>
      </c>
      <c r="O2475" t="s">
        <v>209</v>
      </c>
    </row>
    <row r="2476" spans="13:15" x14ac:dyDescent="0.25">
      <c r="M2476" t="s">
        <v>4097</v>
      </c>
      <c r="N2476" t="s">
        <v>62</v>
      </c>
      <c r="O2476" t="s">
        <v>211</v>
      </c>
    </row>
    <row r="2477" spans="13:15" x14ac:dyDescent="0.25">
      <c r="M2477" t="s">
        <v>4098</v>
      </c>
      <c r="N2477" t="s">
        <v>62</v>
      </c>
      <c r="O2477" t="s">
        <v>1173</v>
      </c>
    </row>
    <row r="2478" spans="13:15" x14ac:dyDescent="0.25">
      <c r="M2478" t="s">
        <v>4099</v>
      </c>
      <c r="N2478" t="s">
        <v>62</v>
      </c>
      <c r="O2478" t="s">
        <v>413</v>
      </c>
    </row>
    <row r="2479" spans="13:15" x14ac:dyDescent="0.25">
      <c r="M2479" t="s">
        <v>4101</v>
      </c>
      <c r="N2479" t="s">
        <v>62</v>
      </c>
      <c r="O2479" t="s">
        <v>4100</v>
      </c>
    </row>
    <row r="2480" spans="13:15" x14ac:dyDescent="0.25">
      <c r="M2480" t="s">
        <v>4103</v>
      </c>
      <c r="N2480" t="s">
        <v>62</v>
      </c>
      <c r="O2480" t="s">
        <v>4102</v>
      </c>
    </row>
    <row r="2481" spans="13:15" x14ac:dyDescent="0.25">
      <c r="M2481" t="s">
        <v>4105</v>
      </c>
      <c r="N2481" t="s">
        <v>62</v>
      </c>
      <c r="O2481" t="s">
        <v>4104</v>
      </c>
    </row>
    <row r="2482" spans="13:15" x14ac:dyDescent="0.25">
      <c r="M2482" t="s">
        <v>4106</v>
      </c>
      <c r="N2482" t="s">
        <v>62</v>
      </c>
      <c r="O2482" t="s">
        <v>219</v>
      </c>
    </row>
    <row r="2483" spans="13:15" x14ac:dyDescent="0.25">
      <c r="M2483" t="s">
        <v>4107</v>
      </c>
      <c r="N2483" t="s">
        <v>62</v>
      </c>
      <c r="O2483" t="s">
        <v>221</v>
      </c>
    </row>
    <row r="2484" spans="13:15" x14ac:dyDescent="0.25">
      <c r="M2484" t="s">
        <v>4108</v>
      </c>
      <c r="N2484" t="s">
        <v>62</v>
      </c>
      <c r="O2484" t="s">
        <v>225</v>
      </c>
    </row>
    <row r="2485" spans="13:15" x14ac:dyDescent="0.25">
      <c r="M2485" t="s">
        <v>4109</v>
      </c>
      <c r="N2485" t="s">
        <v>62</v>
      </c>
      <c r="O2485" t="s">
        <v>227</v>
      </c>
    </row>
    <row r="2486" spans="13:15" x14ac:dyDescent="0.25">
      <c r="M2486" t="s">
        <v>4111</v>
      </c>
      <c r="N2486" t="s">
        <v>62</v>
      </c>
      <c r="O2486" t="s">
        <v>4110</v>
      </c>
    </row>
    <row r="2487" spans="13:15" x14ac:dyDescent="0.25">
      <c r="M2487" t="s">
        <v>4112</v>
      </c>
      <c r="N2487" t="s">
        <v>62</v>
      </c>
      <c r="O2487" t="s">
        <v>3532</v>
      </c>
    </row>
    <row r="2488" spans="13:15" x14ac:dyDescent="0.25">
      <c r="M2488" t="s">
        <v>4113</v>
      </c>
      <c r="N2488" t="s">
        <v>62</v>
      </c>
      <c r="O2488" t="s">
        <v>231</v>
      </c>
    </row>
    <row r="2489" spans="13:15" x14ac:dyDescent="0.25">
      <c r="M2489" t="s">
        <v>4114</v>
      </c>
      <c r="N2489" t="s">
        <v>62</v>
      </c>
      <c r="O2489" t="s">
        <v>233</v>
      </c>
    </row>
    <row r="2490" spans="13:15" x14ac:dyDescent="0.25">
      <c r="M2490" t="s">
        <v>4115</v>
      </c>
      <c r="N2490" t="s">
        <v>62</v>
      </c>
      <c r="O2490" t="s">
        <v>3313</v>
      </c>
    </row>
    <row r="2491" spans="13:15" x14ac:dyDescent="0.25">
      <c r="M2491" t="s">
        <v>4116</v>
      </c>
      <c r="N2491" t="s">
        <v>62</v>
      </c>
      <c r="O2491" t="s">
        <v>235</v>
      </c>
    </row>
    <row r="2492" spans="13:15" x14ac:dyDescent="0.25">
      <c r="M2492" t="s">
        <v>4118</v>
      </c>
      <c r="N2492" t="s">
        <v>62</v>
      </c>
      <c r="O2492" t="s">
        <v>4117</v>
      </c>
    </row>
    <row r="2493" spans="13:15" x14ac:dyDescent="0.25">
      <c r="M2493" t="s">
        <v>4120</v>
      </c>
      <c r="N2493" t="s">
        <v>62</v>
      </c>
      <c r="O2493" t="s">
        <v>4119</v>
      </c>
    </row>
    <row r="2494" spans="13:15" x14ac:dyDescent="0.25">
      <c r="M2494" t="s">
        <v>4121</v>
      </c>
      <c r="N2494" t="s">
        <v>62</v>
      </c>
      <c r="O2494" t="s">
        <v>237</v>
      </c>
    </row>
    <row r="2495" spans="13:15" x14ac:dyDescent="0.25">
      <c r="M2495" t="s">
        <v>4123</v>
      </c>
      <c r="N2495" t="s">
        <v>62</v>
      </c>
      <c r="O2495" t="s">
        <v>4122</v>
      </c>
    </row>
    <row r="2496" spans="13:15" x14ac:dyDescent="0.25">
      <c r="M2496" t="s">
        <v>4124</v>
      </c>
      <c r="N2496" t="s">
        <v>62</v>
      </c>
      <c r="O2496" t="s">
        <v>439</v>
      </c>
    </row>
    <row r="2497" spans="13:15" x14ac:dyDescent="0.25">
      <c r="M2497" t="s">
        <v>4125</v>
      </c>
      <c r="N2497" t="s">
        <v>62</v>
      </c>
      <c r="O2497" t="s">
        <v>821</v>
      </c>
    </row>
    <row r="2498" spans="13:15" x14ac:dyDescent="0.25">
      <c r="M2498" t="s">
        <v>4127</v>
      </c>
      <c r="N2498" t="s">
        <v>62</v>
      </c>
      <c r="O2498" t="s">
        <v>4126</v>
      </c>
    </row>
    <row r="2499" spans="13:15" x14ac:dyDescent="0.25">
      <c r="M2499" t="s">
        <v>4129</v>
      </c>
      <c r="N2499" t="s">
        <v>62</v>
      </c>
      <c r="O2499" t="s">
        <v>4128</v>
      </c>
    </row>
    <row r="2500" spans="13:15" x14ac:dyDescent="0.25">
      <c r="M2500" t="s">
        <v>4130</v>
      </c>
      <c r="N2500" t="s">
        <v>62</v>
      </c>
      <c r="O2500" t="s">
        <v>1947</v>
      </c>
    </row>
    <row r="2501" spans="13:15" x14ac:dyDescent="0.25">
      <c r="M2501" t="s">
        <v>4131</v>
      </c>
      <c r="N2501" t="s">
        <v>62</v>
      </c>
      <c r="O2501" t="s">
        <v>3343</v>
      </c>
    </row>
    <row r="2502" spans="13:15" x14ac:dyDescent="0.25">
      <c r="M2502" t="s">
        <v>4132</v>
      </c>
      <c r="N2502" t="s">
        <v>62</v>
      </c>
      <c r="O2502" t="s">
        <v>452</v>
      </c>
    </row>
    <row r="2503" spans="13:15" x14ac:dyDescent="0.25">
      <c r="M2503" t="s">
        <v>4134</v>
      </c>
      <c r="N2503" t="s">
        <v>62</v>
      </c>
      <c r="O2503" t="s">
        <v>4133</v>
      </c>
    </row>
    <row r="2504" spans="13:15" x14ac:dyDescent="0.25">
      <c r="M2504" t="s">
        <v>4135</v>
      </c>
      <c r="N2504" t="s">
        <v>62</v>
      </c>
      <c r="O2504" t="s">
        <v>458</v>
      </c>
    </row>
    <row r="2505" spans="13:15" x14ac:dyDescent="0.25">
      <c r="M2505" t="s">
        <v>4136</v>
      </c>
      <c r="N2505" t="s">
        <v>62</v>
      </c>
      <c r="O2505" t="s">
        <v>249</v>
      </c>
    </row>
    <row r="2506" spans="13:15" x14ac:dyDescent="0.25">
      <c r="M2506" t="s">
        <v>4137</v>
      </c>
      <c r="N2506" t="s">
        <v>62</v>
      </c>
      <c r="O2506" t="s">
        <v>1774</v>
      </c>
    </row>
    <row r="2507" spans="13:15" x14ac:dyDescent="0.25">
      <c r="M2507" t="s">
        <v>4138</v>
      </c>
      <c r="N2507" t="s">
        <v>62</v>
      </c>
      <c r="O2507" t="s">
        <v>1057</v>
      </c>
    </row>
    <row r="2508" spans="13:15" x14ac:dyDescent="0.25">
      <c r="M2508" t="s">
        <v>4139</v>
      </c>
      <c r="N2508" t="s">
        <v>62</v>
      </c>
      <c r="O2508" t="s">
        <v>1459</v>
      </c>
    </row>
    <row r="2509" spans="13:15" x14ac:dyDescent="0.25">
      <c r="M2509" t="s">
        <v>4140</v>
      </c>
      <c r="N2509" t="s">
        <v>62</v>
      </c>
      <c r="O2509" t="s">
        <v>1782</v>
      </c>
    </row>
    <row r="2510" spans="13:15" x14ac:dyDescent="0.25">
      <c r="M2510" t="s">
        <v>4141</v>
      </c>
      <c r="N2510" t="s">
        <v>62</v>
      </c>
      <c r="O2510" t="s">
        <v>1465</v>
      </c>
    </row>
    <row r="2511" spans="13:15" x14ac:dyDescent="0.25">
      <c r="M2511" t="s">
        <v>4143</v>
      </c>
      <c r="N2511" t="s">
        <v>62</v>
      </c>
      <c r="O2511" t="s">
        <v>4142</v>
      </c>
    </row>
    <row r="2512" spans="13:15" x14ac:dyDescent="0.25">
      <c r="M2512" t="s">
        <v>4145</v>
      </c>
      <c r="N2512" t="s">
        <v>62</v>
      </c>
      <c r="O2512" t="s">
        <v>4144</v>
      </c>
    </row>
    <row r="2513" spans="13:15" x14ac:dyDescent="0.25">
      <c r="M2513" t="s">
        <v>4146</v>
      </c>
      <c r="N2513" t="s">
        <v>62</v>
      </c>
      <c r="O2513" t="s">
        <v>464</v>
      </c>
    </row>
    <row r="2514" spans="13:15" x14ac:dyDescent="0.25">
      <c r="M2514" t="s">
        <v>4147</v>
      </c>
      <c r="N2514" t="s">
        <v>62</v>
      </c>
      <c r="O2514" t="s">
        <v>466</v>
      </c>
    </row>
    <row r="2515" spans="13:15" x14ac:dyDescent="0.25">
      <c r="M2515" t="s">
        <v>4148</v>
      </c>
      <c r="N2515" t="s">
        <v>62</v>
      </c>
      <c r="O2515" t="s">
        <v>1094</v>
      </c>
    </row>
    <row r="2516" spans="13:15" x14ac:dyDescent="0.25">
      <c r="M2516" t="s">
        <v>4149</v>
      </c>
      <c r="N2516" t="s">
        <v>62</v>
      </c>
      <c r="O2516" t="s">
        <v>126</v>
      </c>
    </row>
    <row r="2517" spans="13:15" x14ac:dyDescent="0.25">
      <c r="M2517" t="s">
        <v>4150</v>
      </c>
      <c r="N2517" t="s">
        <v>62</v>
      </c>
      <c r="O2517" t="s">
        <v>1097</v>
      </c>
    </row>
    <row r="2518" spans="13:15" x14ac:dyDescent="0.25">
      <c r="M2518" t="s">
        <v>4152</v>
      </c>
      <c r="N2518" t="s">
        <v>62</v>
      </c>
      <c r="O2518" t="s">
        <v>4151</v>
      </c>
    </row>
    <row r="2519" spans="13:15" x14ac:dyDescent="0.25">
      <c r="M2519" t="s">
        <v>4153</v>
      </c>
      <c r="N2519" t="s">
        <v>62</v>
      </c>
      <c r="O2519" t="s">
        <v>469</v>
      </c>
    </row>
    <row r="2520" spans="13:15" x14ac:dyDescent="0.25">
      <c r="M2520" t="s">
        <v>4154</v>
      </c>
      <c r="N2520" t="s">
        <v>62</v>
      </c>
      <c r="O2520" t="s">
        <v>1348</v>
      </c>
    </row>
    <row r="2521" spans="13:15" x14ac:dyDescent="0.25">
      <c r="M2521" t="s">
        <v>4155</v>
      </c>
      <c r="N2521" t="s">
        <v>62</v>
      </c>
      <c r="O2521" t="s">
        <v>1794</v>
      </c>
    </row>
    <row r="2522" spans="13:15" x14ac:dyDescent="0.25">
      <c r="M2522" t="s">
        <v>4156</v>
      </c>
      <c r="N2522" t="s">
        <v>63</v>
      </c>
      <c r="O2522" t="s">
        <v>1629</v>
      </c>
    </row>
    <row r="2523" spans="13:15" x14ac:dyDescent="0.25">
      <c r="M2523" t="s">
        <v>4158</v>
      </c>
      <c r="N2523" t="s">
        <v>63</v>
      </c>
      <c r="O2523" t="s">
        <v>4157</v>
      </c>
    </row>
    <row r="2524" spans="13:15" x14ac:dyDescent="0.25">
      <c r="M2524" t="s">
        <v>4160</v>
      </c>
      <c r="N2524" t="s">
        <v>63</v>
      </c>
      <c r="O2524" t="s">
        <v>4159</v>
      </c>
    </row>
    <row r="2525" spans="13:15" x14ac:dyDescent="0.25">
      <c r="M2525" t="s">
        <v>4162</v>
      </c>
      <c r="N2525" t="s">
        <v>63</v>
      </c>
      <c r="O2525" t="s">
        <v>4161</v>
      </c>
    </row>
    <row r="2526" spans="13:15" x14ac:dyDescent="0.25">
      <c r="M2526" t="s">
        <v>4164</v>
      </c>
      <c r="N2526" t="s">
        <v>63</v>
      </c>
      <c r="O2526" t="s">
        <v>4163</v>
      </c>
    </row>
    <row r="2527" spans="13:15" x14ac:dyDescent="0.25">
      <c r="M2527" t="s">
        <v>4165</v>
      </c>
      <c r="N2527" t="s">
        <v>63</v>
      </c>
      <c r="O2527" t="s">
        <v>3756</v>
      </c>
    </row>
    <row r="2528" spans="13:15" x14ac:dyDescent="0.25">
      <c r="M2528" t="s">
        <v>4167</v>
      </c>
      <c r="N2528" t="s">
        <v>63</v>
      </c>
      <c r="O2528" t="s">
        <v>4166</v>
      </c>
    </row>
    <row r="2529" spans="13:15" x14ac:dyDescent="0.25">
      <c r="M2529" t="s">
        <v>4169</v>
      </c>
      <c r="N2529" t="s">
        <v>63</v>
      </c>
      <c r="O2529" t="s">
        <v>4168</v>
      </c>
    </row>
    <row r="2530" spans="13:15" x14ac:dyDescent="0.25">
      <c r="M2530" t="s">
        <v>4171</v>
      </c>
      <c r="N2530" t="s">
        <v>63</v>
      </c>
      <c r="O2530" t="s">
        <v>4170</v>
      </c>
    </row>
    <row r="2531" spans="13:15" x14ac:dyDescent="0.25">
      <c r="M2531" t="s">
        <v>4173</v>
      </c>
      <c r="N2531" t="s">
        <v>63</v>
      </c>
      <c r="O2531" t="s">
        <v>4172</v>
      </c>
    </row>
    <row r="2532" spans="13:15" x14ac:dyDescent="0.25">
      <c r="M2532" t="s">
        <v>4175</v>
      </c>
      <c r="N2532" t="s">
        <v>63</v>
      </c>
      <c r="O2532" t="s">
        <v>4174</v>
      </c>
    </row>
    <row r="2533" spans="13:15" x14ac:dyDescent="0.25">
      <c r="M2533" t="s">
        <v>4177</v>
      </c>
      <c r="N2533" t="s">
        <v>63</v>
      </c>
      <c r="O2533" t="s">
        <v>4176</v>
      </c>
    </row>
    <row r="2534" spans="13:15" x14ac:dyDescent="0.25">
      <c r="M2534" t="s">
        <v>4179</v>
      </c>
      <c r="N2534" t="s">
        <v>63</v>
      </c>
      <c r="O2534" t="s">
        <v>4178</v>
      </c>
    </row>
    <row r="2535" spans="13:15" x14ac:dyDescent="0.25">
      <c r="M2535" t="s">
        <v>4180</v>
      </c>
      <c r="N2535" t="s">
        <v>63</v>
      </c>
      <c r="O2535" t="s">
        <v>1809</v>
      </c>
    </row>
    <row r="2536" spans="13:15" x14ac:dyDescent="0.25">
      <c r="M2536" t="s">
        <v>4182</v>
      </c>
      <c r="N2536" t="s">
        <v>63</v>
      </c>
      <c r="O2536" t="s">
        <v>4181</v>
      </c>
    </row>
    <row r="2537" spans="13:15" x14ac:dyDescent="0.25">
      <c r="M2537" t="s">
        <v>4184</v>
      </c>
      <c r="N2537" t="s">
        <v>63</v>
      </c>
      <c r="O2537" t="s">
        <v>4183</v>
      </c>
    </row>
    <row r="2538" spans="13:15" x14ac:dyDescent="0.25">
      <c r="M2538" t="s">
        <v>4186</v>
      </c>
      <c r="N2538" t="s">
        <v>63</v>
      </c>
      <c r="O2538" t="s">
        <v>4185</v>
      </c>
    </row>
    <row r="2539" spans="13:15" x14ac:dyDescent="0.25">
      <c r="M2539" t="s">
        <v>4188</v>
      </c>
      <c r="N2539" t="s">
        <v>63</v>
      </c>
      <c r="O2539" t="s">
        <v>4187</v>
      </c>
    </row>
    <row r="2540" spans="13:15" x14ac:dyDescent="0.25">
      <c r="M2540" t="s">
        <v>4190</v>
      </c>
      <c r="N2540" t="s">
        <v>63</v>
      </c>
      <c r="O2540" t="s">
        <v>4189</v>
      </c>
    </row>
    <row r="2541" spans="13:15" x14ac:dyDescent="0.25">
      <c r="M2541" t="s">
        <v>4192</v>
      </c>
      <c r="N2541" t="s">
        <v>63</v>
      </c>
      <c r="O2541" t="s">
        <v>4191</v>
      </c>
    </row>
    <row r="2542" spans="13:15" x14ac:dyDescent="0.25">
      <c r="M2542" t="s">
        <v>4194</v>
      </c>
      <c r="N2542" t="s">
        <v>63</v>
      </c>
      <c r="O2542" t="s">
        <v>4193</v>
      </c>
    </row>
    <row r="2543" spans="13:15" x14ac:dyDescent="0.25">
      <c r="M2543" t="s">
        <v>4196</v>
      </c>
      <c r="N2543" t="s">
        <v>63</v>
      </c>
      <c r="O2543" t="s">
        <v>4195</v>
      </c>
    </row>
    <row r="2544" spans="13:15" x14ac:dyDescent="0.25">
      <c r="M2544" t="s">
        <v>4198</v>
      </c>
      <c r="N2544" t="s">
        <v>63</v>
      </c>
      <c r="O2544" t="s">
        <v>4197</v>
      </c>
    </row>
    <row r="2545" spans="13:15" x14ac:dyDescent="0.25">
      <c r="M2545" t="s">
        <v>4199</v>
      </c>
      <c r="N2545" t="s">
        <v>63</v>
      </c>
      <c r="O2545" t="s">
        <v>869</v>
      </c>
    </row>
    <row r="2546" spans="13:15" x14ac:dyDescent="0.25">
      <c r="M2546" t="s">
        <v>4200</v>
      </c>
      <c r="N2546" t="s">
        <v>63</v>
      </c>
      <c r="O2546" t="s">
        <v>1204</v>
      </c>
    </row>
    <row r="2547" spans="13:15" x14ac:dyDescent="0.25">
      <c r="M2547" t="s">
        <v>4202</v>
      </c>
      <c r="N2547" t="s">
        <v>63</v>
      </c>
      <c r="O2547" t="s">
        <v>4201</v>
      </c>
    </row>
    <row r="2548" spans="13:15" x14ac:dyDescent="0.25">
      <c r="M2548" t="s">
        <v>4204</v>
      </c>
      <c r="N2548" t="s">
        <v>63</v>
      </c>
      <c r="O2548" t="s">
        <v>4203</v>
      </c>
    </row>
    <row r="2549" spans="13:15" x14ac:dyDescent="0.25">
      <c r="M2549" t="s">
        <v>4205</v>
      </c>
      <c r="N2549" t="s">
        <v>63</v>
      </c>
      <c r="O2549" t="s">
        <v>1826</v>
      </c>
    </row>
    <row r="2550" spans="13:15" x14ac:dyDescent="0.25">
      <c r="M2550" t="s">
        <v>4206</v>
      </c>
      <c r="N2550" t="s">
        <v>63</v>
      </c>
      <c r="O2550" t="s">
        <v>147</v>
      </c>
    </row>
    <row r="2551" spans="13:15" x14ac:dyDescent="0.25">
      <c r="M2551" t="s">
        <v>4208</v>
      </c>
      <c r="N2551" t="s">
        <v>63</v>
      </c>
      <c r="O2551" t="s">
        <v>4207</v>
      </c>
    </row>
    <row r="2552" spans="13:15" x14ac:dyDescent="0.25">
      <c r="M2552" t="s">
        <v>4209</v>
      </c>
      <c r="N2552" t="s">
        <v>63</v>
      </c>
      <c r="O2552" t="s">
        <v>3771</v>
      </c>
    </row>
    <row r="2553" spans="13:15" x14ac:dyDescent="0.25">
      <c r="M2553" t="s">
        <v>4211</v>
      </c>
      <c r="N2553" t="s">
        <v>63</v>
      </c>
      <c r="O2553" t="s">
        <v>4210</v>
      </c>
    </row>
    <row r="2554" spans="13:15" x14ac:dyDescent="0.25">
      <c r="M2554" t="s">
        <v>4213</v>
      </c>
      <c r="N2554" t="s">
        <v>63</v>
      </c>
      <c r="O2554" t="s">
        <v>4212</v>
      </c>
    </row>
    <row r="2555" spans="13:15" x14ac:dyDescent="0.25">
      <c r="M2555" t="s">
        <v>4214</v>
      </c>
      <c r="N2555" t="s">
        <v>63</v>
      </c>
      <c r="O2555" t="s">
        <v>1210</v>
      </c>
    </row>
    <row r="2556" spans="13:15" x14ac:dyDescent="0.25">
      <c r="M2556" t="s">
        <v>4216</v>
      </c>
      <c r="N2556" t="s">
        <v>63</v>
      </c>
      <c r="O2556" t="s">
        <v>4215</v>
      </c>
    </row>
    <row r="2557" spans="13:15" x14ac:dyDescent="0.25">
      <c r="M2557" t="s">
        <v>4217</v>
      </c>
      <c r="N2557" t="s">
        <v>63</v>
      </c>
      <c r="O2557" t="s">
        <v>149</v>
      </c>
    </row>
    <row r="2558" spans="13:15" x14ac:dyDescent="0.25">
      <c r="M2558" t="s">
        <v>4218</v>
      </c>
      <c r="N2558" t="s">
        <v>63</v>
      </c>
      <c r="O2558" t="s">
        <v>151</v>
      </c>
    </row>
    <row r="2559" spans="13:15" x14ac:dyDescent="0.25">
      <c r="M2559" t="s">
        <v>4220</v>
      </c>
      <c r="N2559" t="s">
        <v>63</v>
      </c>
      <c r="O2559" t="s">
        <v>4219</v>
      </c>
    </row>
    <row r="2560" spans="13:15" x14ac:dyDescent="0.25">
      <c r="M2560" t="s">
        <v>4221</v>
      </c>
      <c r="N2560" t="s">
        <v>63</v>
      </c>
      <c r="O2560" t="s">
        <v>159</v>
      </c>
    </row>
    <row r="2561" spans="13:15" x14ac:dyDescent="0.25">
      <c r="M2561" t="s">
        <v>4223</v>
      </c>
      <c r="N2561" t="s">
        <v>63</v>
      </c>
      <c r="O2561" t="s">
        <v>4222</v>
      </c>
    </row>
    <row r="2562" spans="13:15" x14ac:dyDescent="0.25">
      <c r="M2562" t="s">
        <v>4225</v>
      </c>
      <c r="N2562" t="s">
        <v>63</v>
      </c>
      <c r="O2562" t="s">
        <v>4224</v>
      </c>
    </row>
    <row r="2563" spans="13:15" x14ac:dyDescent="0.25">
      <c r="M2563" t="s">
        <v>4227</v>
      </c>
      <c r="N2563" t="s">
        <v>63</v>
      </c>
      <c r="O2563" t="s">
        <v>4226</v>
      </c>
    </row>
    <row r="2564" spans="13:15" x14ac:dyDescent="0.25">
      <c r="M2564" t="s">
        <v>4229</v>
      </c>
      <c r="N2564" t="s">
        <v>63</v>
      </c>
      <c r="O2564" t="s">
        <v>4228</v>
      </c>
    </row>
    <row r="2565" spans="13:15" x14ac:dyDescent="0.25">
      <c r="M2565" t="s">
        <v>4231</v>
      </c>
      <c r="N2565" t="s">
        <v>63</v>
      </c>
      <c r="O2565" t="s">
        <v>4230</v>
      </c>
    </row>
    <row r="2566" spans="13:15" x14ac:dyDescent="0.25">
      <c r="M2566" t="s">
        <v>4232</v>
      </c>
      <c r="N2566" t="s">
        <v>63</v>
      </c>
      <c r="O2566" t="s">
        <v>85</v>
      </c>
    </row>
    <row r="2567" spans="13:15" x14ac:dyDescent="0.25">
      <c r="M2567" t="s">
        <v>4234</v>
      </c>
      <c r="N2567" t="s">
        <v>63</v>
      </c>
      <c r="O2567" t="s">
        <v>4233</v>
      </c>
    </row>
    <row r="2568" spans="13:15" x14ac:dyDescent="0.25">
      <c r="M2568" t="s">
        <v>4235</v>
      </c>
      <c r="N2568" t="s">
        <v>63</v>
      </c>
      <c r="O2568" t="s">
        <v>1653</v>
      </c>
    </row>
    <row r="2569" spans="13:15" x14ac:dyDescent="0.25">
      <c r="M2569" t="s">
        <v>4237</v>
      </c>
      <c r="N2569" t="s">
        <v>63</v>
      </c>
      <c r="O2569" t="s">
        <v>4236</v>
      </c>
    </row>
    <row r="2570" spans="13:15" x14ac:dyDescent="0.25">
      <c r="M2570" t="s">
        <v>4239</v>
      </c>
      <c r="N2570" t="s">
        <v>63</v>
      </c>
      <c r="O2570" t="s">
        <v>4238</v>
      </c>
    </row>
    <row r="2571" spans="13:15" x14ac:dyDescent="0.25">
      <c r="M2571" t="s">
        <v>4241</v>
      </c>
      <c r="N2571" t="s">
        <v>63</v>
      </c>
      <c r="O2571" t="s">
        <v>4240</v>
      </c>
    </row>
    <row r="2572" spans="13:15" x14ac:dyDescent="0.25">
      <c r="M2572" t="s">
        <v>4243</v>
      </c>
      <c r="N2572" t="s">
        <v>63</v>
      </c>
      <c r="O2572" t="s">
        <v>4242</v>
      </c>
    </row>
    <row r="2573" spans="13:15" x14ac:dyDescent="0.25">
      <c r="M2573" t="s">
        <v>4245</v>
      </c>
      <c r="N2573" t="s">
        <v>63</v>
      </c>
      <c r="O2573" t="s">
        <v>4244</v>
      </c>
    </row>
    <row r="2574" spans="13:15" x14ac:dyDescent="0.25">
      <c r="M2574" t="s">
        <v>4246</v>
      </c>
      <c r="N2574" t="s">
        <v>63</v>
      </c>
      <c r="O2574" t="s">
        <v>4055</v>
      </c>
    </row>
    <row r="2575" spans="13:15" x14ac:dyDescent="0.25">
      <c r="M2575" t="s">
        <v>4248</v>
      </c>
      <c r="N2575" t="s">
        <v>63</v>
      </c>
      <c r="O2575" t="s">
        <v>4247</v>
      </c>
    </row>
    <row r="2576" spans="13:15" x14ac:dyDescent="0.25">
      <c r="M2576" t="s">
        <v>4250</v>
      </c>
      <c r="N2576" t="s">
        <v>63</v>
      </c>
      <c r="O2576" t="s">
        <v>4249</v>
      </c>
    </row>
    <row r="2577" spans="13:15" x14ac:dyDescent="0.25">
      <c r="M2577" t="s">
        <v>4252</v>
      </c>
      <c r="N2577" t="s">
        <v>63</v>
      </c>
      <c r="O2577" t="s">
        <v>4251</v>
      </c>
    </row>
    <row r="2578" spans="13:15" x14ac:dyDescent="0.25">
      <c r="M2578" t="s">
        <v>4253</v>
      </c>
      <c r="N2578" t="s">
        <v>63</v>
      </c>
      <c r="O2578" t="s">
        <v>179</v>
      </c>
    </row>
    <row r="2579" spans="13:15" x14ac:dyDescent="0.25">
      <c r="M2579" t="s">
        <v>4254</v>
      </c>
      <c r="N2579" t="s">
        <v>63</v>
      </c>
      <c r="O2579" t="s">
        <v>916</v>
      </c>
    </row>
    <row r="2580" spans="13:15" x14ac:dyDescent="0.25">
      <c r="M2580" t="s">
        <v>4256</v>
      </c>
      <c r="N2580" t="s">
        <v>63</v>
      </c>
      <c r="O2580" t="s">
        <v>4255</v>
      </c>
    </row>
    <row r="2581" spans="13:15" x14ac:dyDescent="0.25">
      <c r="M2581" t="s">
        <v>4257</v>
      </c>
      <c r="N2581" t="s">
        <v>63</v>
      </c>
      <c r="O2581" t="s">
        <v>617</v>
      </c>
    </row>
    <row r="2582" spans="13:15" x14ac:dyDescent="0.25">
      <c r="M2582" t="s">
        <v>4259</v>
      </c>
      <c r="N2582" t="s">
        <v>63</v>
      </c>
      <c r="O2582" t="s">
        <v>4258</v>
      </c>
    </row>
    <row r="2583" spans="13:15" x14ac:dyDescent="0.25">
      <c r="M2583" t="s">
        <v>4261</v>
      </c>
      <c r="N2583" t="s">
        <v>63</v>
      </c>
      <c r="O2583" t="s">
        <v>4260</v>
      </c>
    </row>
    <row r="2584" spans="13:15" x14ac:dyDescent="0.25">
      <c r="M2584" t="s">
        <v>4263</v>
      </c>
      <c r="N2584" t="s">
        <v>63</v>
      </c>
      <c r="O2584" t="s">
        <v>4262</v>
      </c>
    </row>
    <row r="2585" spans="13:15" x14ac:dyDescent="0.25">
      <c r="M2585" t="s">
        <v>4265</v>
      </c>
      <c r="N2585" t="s">
        <v>63</v>
      </c>
      <c r="O2585" t="s">
        <v>4264</v>
      </c>
    </row>
    <row r="2586" spans="13:15" x14ac:dyDescent="0.25">
      <c r="M2586" t="s">
        <v>4267</v>
      </c>
      <c r="N2586" t="s">
        <v>63</v>
      </c>
      <c r="O2586" t="s">
        <v>4266</v>
      </c>
    </row>
    <row r="2587" spans="13:15" x14ac:dyDescent="0.25">
      <c r="M2587" t="s">
        <v>4268</v>
      </c>
      <c r="N2587" t="s">
        <v>63</v>
      </c>
      <c r="O2587" t="s">
        <v>757</v>
      </c>
    </row>
    <row r="2588" spans="13:15" x14ac:dyDescent="0.25">
      <c r="M2588" t="s">
        <v>4270</v>
      </c>
      <c r="N2588" t="s">
        <v>63</v>
      </c>
      <c r="O2588" t="s">
        <v>4269</v>
      </c>
    </row>
    <row r="2589" spans="13:15" x14ac:dyDescent="0.25">
      <c r="M2589" t="s">
        <v>4272</v>
      </c>
      <c r="N2589" t="s">
        <v>63</v>
      </c>
      <c r="O2589" t="s">
        <v>4271</v>
      </c>
    </row>
    <row r="2590" spans="13:15" x14ac:dyDescent="0.25">
      <c r="M2590" t="s">
        <v>4273</v>
      </c>
      <c r="N2590" t="s">
        <v>63</v>
      </c>
      <c r="O2590" t="s">
        <v>1234</v>
      </c>
    </row>
    <row r="2591" spans="13:15" x14ac:dyDescent="0.25">
      <c r="M2591" t="s">
        <v>4274</v>
      </c>
      <c r="N2591" t="s">
        <v>63</v>
      </c>
      <c r="O2591" t="s">
        <v>1666</v>
      </c>
    </row>
    <row r="2592" spans="13:15" x14ac:dyDescent="0.25">
      <c r="M2592" t="s">
        <v>4275</v>
      </c>
      <c r="N2592" t="s">
        <v>63</v>
      </c>
      <c r="O2592" t="s">
        <v>629</v>
      </c>
    </row>
    <row r="2593" spans="13:15" x14ac:dyDescent="0.25">
      <c r="M2593" t="s">
        <v>4277</v>
      </c>
      <c r="N2593" t="s">
        <v>63</v>
      </c>
      <c r="O2593" t="s">
        <v>4276</v>
      </c>
    </row>
    <row r="2594" spans="13:15" x14ac:dyDescent="0.25">
      <c r="M2594" t="s">
        <v>4279</v>
      </c>
      <c r="N2594" t="s">
        <v>63</v>
      </c>
      <c r="O2594" t="s">
        <v>4278</v>
      </c>
    </row>
    <row r="2595" spans="13:15" x14ac:dyDescent="0.25">
      <c r="M2595" t="s">
        <v>4280</v>
      </c>
      <c r="N2595" t="s">
        <v>63</v>
      </c>
      <c r="O2595" t="s">
        <v>940</v>
      </c>
    </row>
    <row r="2596" spans="13:15" x14ac:dyDescent="0.25">
      <c r="M2596" t="s">
        <v>4281</v>
      </c>
      <c r="N2596" t="s">
        <v>63</v>
      </c>
      <c r="O2596" t="s">
        <v>189</v>
      </c>
    </row>
    <row r="2597" spans="13:15" x14ac:dyDescent="0.25">
      <c r="M2597" t="s">
        <v>4283</v>
      </c>
      <c r="N2597" t="s">
        <v>63</v>
      </c>
      <c r="O2597" t="s">
        <v>4282</v>
      </c>
    </row>
    <row r="2598" spans="13:15" x14ac:dyDescent="0.25">
      <c r="M2598" t="s">
        <v>4284</v>
      </c>
      <c r="N2598" t="s">
        <v>63</v>
      </c>
      <c r="O2598" t="s">
        <v>943</v>
      </c>
    </row>
    <row r="2599" spans="13:15" x14ac:dyDescent="0.25">
      <c r="M2599" t="s">
        <v>4286</v>
      </c>
      <c r="N2599" t="s">
        <v>63</v>
      </c>
      <c r="O2599" t="s">
        <v>4285</v>
      </c>
    </row>
    <row r="2600" spans="13:15" x14ac:dyDescent="0.25">
      <c r="M2600" t="s">
        <v>4288</v>
      </c>
      <c r="N2600" t="s">
        <v>63</v>
      </c>
      <c r="O2600" t="s">
        <v>4287</v>
      </c>
    </row>
    <row r="2601" spans="13:15" x14ac:dyDescent="0.25">
      <c r="M2601" t="s">
        <v>4289</v>
      </c>
      <c r="N2601" t="s">
        <v>63</v>
      </c>
      <c r="O2601" t="s">
        <v>191</v>
      </c>
    </row>
    <row r="2602" spans="13:15" x14ac:dyDescent="0.25">
      <c r="M2602" t="s">
        <v>4291</v>
      </c>
      <c r="N2602" t="s">
        <v>63</v>
      </c>
      <c r="O2602" t="s">
        <v>4290</v>
      </c>
    </row>
    <row r="2603" spans="13:15" x14ac:dyDescent="0.25">
      <c r="M2603" t="s">
        <v>4293</v>
      </c>
      <c r="N2603" t="s">
        <v>63</v>
      </c>
      <c r="O2603" t="s">
        <v>4292</v>
      </c>
    </row>
    <row r="2604" spans="13:15" x14ac:dyDescent="0.25">
      <c r="M2604" t="s">
        <v>4295</v>
      </c>
      <c r="N2604" t="s">
        <v>63</v>
      </c>
      <c r="O2604" t="s">
        <v>4294</v>
      </c>
    </row>
    <row r="2605" spans="13:15" x14ac:dyDescent="0.25">
      <c r="M2605" t="s">
        <v>4297</v>
      </c>
      <c r="N2605" t="s">
        <v>63</v>
      </c>
      <c r="O2605" t="s">
        <v>4296</v>
      </c>
    </row>
    <row r="2606" spans="13:15" x14ac:dyDescent="0.25">
      <c r="M2606" t="s">
        <v>4299</v>
      </c>
      <c r="N2606" t="s">
        <v>63</v>
      </c>
      <c r="O2606" t="s">
        <v>4298</v>
      </c>
    </row>
    <row r="2607" spans="13:15" x14ac:dyDescent="0.25">
      <c r="M2607" t="s">
        <v>4301</v>
      </c>
      <c r="N2607" t="s">
        <v>63</v>
      </c>
      <c r="O2607" t="s">
        <v>4300</v>
      </c>
    </row>
    <row r="2608" spans="13:15" x14ac:dyDescent="0.25">
      <c r="M2608" t="s">
        <v>4303</v>
      </c>
      <c r="N2608" t="s">
        <v>63</v>
      </c>
      <c r="O2608" t="s">
        <v>4302</v>
      </c>
    </row>
    <row r="2609" spans="13:15" x14ac:dyDescent="0.25">
      <c r="M2609" t="s">
        <v>4305</v>
      </c>
      <c r="N2609" t="s">
        <v>63</v>
      </c>
      <c r="O2609" t="s">
        <v>4304</v>
      </c>
    </row>
    <row r="2610" spans="13:15" x14ac:dyDescent="0.25">
      <c r="M2610" t="s">
        <v>4307</v>
      </c>
      <c r="N2610" t="s">
        <v>63</v>
      </c>
      <c r="O2610" t="s">
        <v>4306</v>
      </c>
    </row>
    <row r="2611" spans="13:15" x14ac:dyDescent="0.25">
      <c r="M2611" t="s">
        <v>4308</v>
      </c>
      <c r="N2611" t="s">
        <v>63</v>
      </c>
      <c r="O2611" t="s">
        <v>1680</v>
      </c>
    </row>
    <row r="2612" spans="13:15" x14ac:dyDescent="0.25">
      <c r="M2612" t="s">
        <v>4309</v>
      </c>
      <c r="N2612" t="s">
        <v>63</v>
      </c>
      <c r="O2612" t="s">
        <v>1864</v>
      </c>
    </row>
    <row r="2613" spans="13:15" x14ac:dyDescent="0.25">
      <c r="M2613" t="s">
        <v>4311</v>
      </c>
      <c r="N2613" t="s">
        <v>63</v>
      </c>
      <c r="O2613" t="s">
        <v>4310</v>
      </c>
    </row>
    <row r="2614" spans="13:15" x14ac:dyDescent="0.25">
      <c r="M2614" t="s">
        <v>4313</v>
      </c>
      <c r="N2614" t="s">
        <v>63</v>
      </c>
      <c r="O2614" t="s">
        <v>4312</v>
      </c>
    </row>
    <row r="2615" spans="13:15" x14ac:dyDescent="0.25">
      <c r="M2615" t="s">
        <v>4314</v>
      </c>
      <c r="N2615" t="s">
        <v>63</v>
      </c>
      <c r="O2615" t="s">
        <v>3082</v>
      </c>
    </row>
    <row r="2616" spans="13:15" x14ac:dyDescent="0.25">
      <c r="M2616" t="s">
        <v>4315</v>
      </c>
      <c r="N2616" t="s">
        <v>63</v>
      </c>
      <c r="O2616" t="s">
        <v>197</v>
      </c>
    </row>
    <row r="2617" spans="13:15" x14ac:dyDescent="0.25">
      <c r="M2617" t="s">
        <v>4316</v>
      </c>
      <c r="N2617" t="s">
        <v>63</v>
      </c>
      <c r="O2617" t="s">
        <v>964</v>
      </c>
    </row>
    <row r="2618" spans="13:15" x14ac:dyDescent="0.25">
      <c r="M2618" t="s">
        <v>4317</v>
      </c>
      <c r="N2618" t="s">
        <v>63</v>
      </c>
      <c r="O2618" t="s">
        <v>771</v>
      </c>
    </row>
    <row r="2619" spans="13:15" x14ac:dyDescent="0.25">
      <c r="M2619" t="s">
        <v>4319</v>
      </c>
      <c r="N2619" t="s">
        <v>63</v>
      </c>
      <c r="O2619" t="s">
        <v>4318</v>
      </c>
    </row>
    <row r="2620" spans="13:15" x14ac:dyDescent="0.25">
      <c r="M2620" t="s">
        <v>4320</v>
      </c>
      <c r="N2620" t="s">
        <v>63</v>
      </c>
      <c r="O2620" t="s">
        <v>4080</v>
      </c>
    </row>
    <row r="2621" spans="13:15" x14ac:dyDescent="0.25">
      <c r="M2621" t="s">
        <v>4321</v>
      </c>
      <c r="N2621" t="s">
        <v>63</v>
      </c>
      <c r="O2621" t="s">
        <v>1249</v>
      </c>
    </row>
    <row r="2622" spans="13:15" x14ac:dyDescent="0.25">
      <c r="M2622" t="s">
        <v>4322</v>
      </c>
      <c r="N2622" t="s">
        <v>63</v>
      </c>
      <c r="O2622" t="s">
        <v>970</v>
      </c>
    </row>
    <row r="2623" spans="13:15" x14ac:dyDescent="0.25">
      <c r="M2623" t="s">
        <v>4323</v>
      </c>
      <c r="N2623" t="s">
        <v>63</v>
      </c>
      <c r="O2623" t="s">
        <v>1393</v>
      </c>
    </row>
    <row r="2624" spans="13:15" x14ac:dyDescent="0.25">
      <c r="M2624" t="s">
        <v>4325</v>
      </c>
      <c r="N2624" t="s">
        <v>63</v>
      </c>
      <c r="O2624" t="s">
        <v>4324</v>
      </c>
    </row>
    <row r="2625" spans="13:15" x14ac:dyDescent="0.25">
      <c r="M2625" t="s">
        <v>4326</v>
      </c>
      <c r="N2625" t="s">
        <v>63</v>
      </c>
      <c r="O2625" t="s">
        <v>1691</v>
      </c>
    </row>
    <row r="2626" spans="13:15" x14ac:dyDescent="0.25">
      <c r="M2626" t="s">
        <v>4328</v>
      </c>
      <c r="N2626" t="s">
        <v>63</v>
      </c>
      <c r="O2626" t="s">
        <v>4327</v>
      </c>
    </row>
    <row r="2627" spans="13:15" x14ac:dyDescent="0.25">
      <c r="M2627" t="s">
        <v>4330</v>
      </c>
      <c r="N2627" t="s">
        <v>63</v>
      </c>
      <c r="O2627" t="s">
        <v>4329</v>
      </c>
    </row>
    <row r="2628" spans="13:15" x14ac:dyDescent="0.25">
      <c r="M2628" t="s">
        <v>4331</v>
      </c>
      <c r="N2628" t="s">
        <v>63</v>
      </c>
      <c r="O2628" t="s">
        <v>1251</v>
      </c>
    </row>
    <row r="2629" spans="13:15" x14ac:dyDescent="0.25">
      <c r="M2629" t="s">
        <v>4332</v>
      </c>
      <c r="N2629" t="s">
        <v>63</v>
      </c>
      <c r="O2629" t="s">
        <v>3086</v>
      </c>
    </row>
    <row r="2630" spans="13:15" x14ac:dyDescent="0.25">
      <c r="M2630" t="s">
        <v>4333</v>
      </c>
      <c r="N2630" t="s">
        <v>63</v>
      </c>
      <c r="O2630" t="s">
        <v>2794</v>
      </c>
    </row>
    <row r="2631" spans="13:15" x14ac:dyDescent="0.25">
      <c r="M2631" t="s">
        <v>4335</v>
      </c>
      <c r="N2631" t="s">
        <v>63</v>
      </c>
      <c r="O2631" t="s">
        <v>4334</v>
      </c>
    </row>
    <row r="2632" spans="13:15" x14ac:dyDescent="0.25">
      <c r="M2632" t="s">
        <v>4337</v>
      </c>
      <c r="N2632" t="s">
        <v>63</v>
      </c>
      <c r="O2632" t="s">
        <v>4336</v>
      </c>
    </row>
    <row r="2633" spans="13:15" x14ac:dyDescent="0.25">
      <c r="M2633" t="s">
        <v>4338</v>
      </c>
      <c r="N2633" t="s">
        <v>63</v>
      </c>
      <c r="O2633" t="s">
        <v>1880</v>
      </c>
    </row>
    <row r="2634" spans="13:15" x14ac:dyDescent="0.25">
      <c r="M2634" t="s">
        <v>4339</v>
      </c>
      <c r="N2634" t="s">
        <v>63</v>
      </c>
      <c r="O2634" t="s">
        <v>201</v>
      </c>
    </row>
    <row r="2635" spans="13:15" x14ac:dyDescent="0.25">
      <c r="M2635" t="s">
        <v>4340</v>
      </c>
      <c r="N2635" t="s">
        <v>63</v>
      </c>
      <c r="O2635" t="s">
        <v>399</v>
      </c>
    </row>
    <row r="2636" spans="13:15" x14ac:dyDescent="0.25">
      <c r="M2636" t="s">
        <v>4342</v>
      </c>
      <c r="N2636" t="s">
        <v>63</v>
      </c>
      <c r="O2636" t="s">
        <v>4341</v>
      </c>
    </row>
    <row r="2637" spans="13:15" x14ac:dyDescent="0.25">
      <c r="M2637" t="s">
        <v>4344</v>
      </c>
      <c r="N2637" t="s">
        <v>63</v>
      </c>
      <c r="O2637" t="s">
        <v>4343</v>
      </c>
    </row>
    <row r="2638" spans="13:15" x14ac:dyDescent="0.25">
      <c r="M2638" t="s">
        <v>4345</v>
      </c>
      <c r="N2638" t="s">
        <v>63</v>
      </c>
      <c r="O2638" t="s">
        <v>3983</v>
      </c>
    </row>
    <row r="2639" spans="13:15" x14ac:dyDescent="0.25">
      <c r="M2639" t="s">
        <v>4347</v>
      </c>
      <c r="N2639" t="s">
        <v>63</v>
      </c>
      <c r="O2639" t="s">
        <v>4346</v>
      </c>
    </row>
    <row r="2640" spans="13:15" x14ac:dyDescent="0.25">
      <c r="M2640" t="s">
        <v>4349</v>
      </c>
      <c r="N2640" t="s">
        <v>63</v>
      </c>
      <c r="O2640" t="s">
        <v>4348</v>
      </c>
    </row>
    <row r="2641" spans="13:15" x14ac:dyDescent="0.25">
      <c r="M2641" t="s">
        <v>4350</v>
      </c>
      <c r="N2641" t="s">
        <v>63</v>
      </c>
      <c r="O2641" t="s">
        <v>203</v>
      </c>
    </row>
    <row r="2642" spans="13:15" x14ac:dyDescent="0.25">
      <c r="M2642" t="s">
        <v>4351</v>
      </c>
      <c r="N2642" t="s">
        <v>63</v>
      </c>
      <c r="O2642" t="s">
        <v>981</v>
      </c>
    </row>
    <row r="2643" spans="13:15" x14ac:dyDescent="0.25">
      <c r="M2643" t="s">
        <v>4352</v>
      </c>
      <c r="N2643" t="s">
        <v>63</v>
      </c>
      <c r="O2643" t="s">
        <v>983</v>
      </c>
    </row>
    <row r="2644" spans="13:15" x14ac:dyDescent="0.25">
      <c r="M2644" t="s">
        <v>4353</v>
      </c>
      <c r="N2644" t="s">
        <v>63</v>
      </c>
      <c r="O2644" t="s">
        <v>205</v>
      </c>
    </row>
    <row r="2645" spans="13:15" x14ac:dyDescent="0.25">
      <c r="M2645" t="s">
        <v>4355</v>
      </c>
      <c r="N2645" t="s">
        <v>63</v>
      </c>
      <c r="O2645" t="s">
        <v>4354</v>
      </c>
    </row>
    <row r="2646" spans="13:15" x14ac:dyDescent="0.25">
      <c r="M2646" t="s">
        <v>4357</v>
      </c>
      <c r="N2646" t="s">
        <v>63</v>
      </c>
      <c r="O2646" t="s">
        <v>4356</v>
      </c>
    </row>
    <row r="2647" spans="13:15" x14ac:dyDescent="0.25">
      <c r="M2647" t="s">
        <v>4358</v>
      </c>
      <c r="N2647" t="s">
        <v>63</v>
      </c>
      <c r="O2647" t="s">
        <v>407</v>
      </c>
    </row>
    <row r="2648" spans="13:15" x14ac:dyDescent="0.25">
      <c r="M2648" t="s">
        <v>4359</v>
      </c>
      <c r="N2648" t="s">
        <v>63</v>
      </c>
      <c r="O2648" t="s">
        <v>989</v>
      </c>
    </row>
    <row r="2649" spans="13:15" x14ac:dyDescent="0.25">
      <c r="M2649" t="s">
        <v>4361</v>
      </c>
      <c r="N2649" t="s">
        <v>63</v>
      </c>
      <c r="O2649" t="s">
        <v>4360</v>
      </c>
    </row>
    <row r="2650" spans="13:15" x14ac:dyDescent="0.25">
      <c r="M2650" t="s">
        <v>4363</v>
      </c>
      <c r="N2650" t="s">
        <v>63</v>
      </c>
      <c r="O2650" t="s">
        <v>4362</v>
      </c>
    </row>
    <row r="2651" spans="13:15" x14ac:dyDescent="0.25">
      <c r="M2651" t="s">
        <v>4364</v>
      </c>
      <c r="N2651" t="s">
        <v>63</v>
      </c>
      <c r="O2651" t="s">
        <v>1268</v>
      </c>
    </row>
    <row r="2652" spans="13:15" x14ac:dyDescent="0.25">
      <c r="M2652" t="s">
        <v>4366</v>
      </c>
      <c r="N2652" t="s">
        <v>63</v>
      </c>
      <c r="O2652" t="s">
        <v>4365</v>
      </c>
    </row>
    <row r="2653" spans="13:15" x14ac:dyDescent="0.25">
      <c r="M2653" t="s">
        <v>4367</v>
      </c>
      <c r="N2653" t="s">
        <v>63</v>
      </c>
      <c r="O2653" t="s">
        <v>722</v>
      </c>
    </row>
    <row r="2654" spans="13:15" x14ac:dyDescent="0.25">
      <c r="M2654" t="s">
        <v>4369</v>
      </c>
      <c r="N2654" t="s">
        <v>63</v>
      </c>
      <c r="O2654" t="s">
        <v>4368</v>
      </c>
    </row>
    <row r="2655" spans="13:15" x14ac:dyDescent="0.25">
      <c r="M2655" t="s">
        <v>4371</v>
      </c>
      <c r="N2655" t="s">
        <v>63</v>
      </c>
      <c r="O2655" t="s">
        <v>4370</v>
      </c>
    </row>
    <row r="2656" spans="13:15" x14ac:dyDescent="0.25">
      <c r="M2656" t="s">
        <v>4373</v>
      </c>
      <c r="N2656" t="s">
        <v>63</v>
      </c>
      <c r="O2656" t="s">
        <v>4372</v>
      </c>
    </row>
    <row r="2657" spans="13:15" x14ac:dyDescent="0.25">
      <c r="M2657" t="s">
        <v>4375</v>
      </c>
      <c r="N2657" t="s">
        <v>63</v>
      </c>
      <c r="O2657" t="s">
        <v>4374</v>
      </c>
    </row>
    <row r="2658" spans="13:15" x14ac:dyDescent="0.25">
      <c r="M2658" t="s">
        <v>4377</v>
      </c>
      <c r="N2658" t="s">
        <v>63</v>
      </c>
      <c r="O2658" t="s">
        <v>4376</v>
      </c>
    </row>
    <row r="2659" spans="13:15" x14ac:dyDescent="0.25">
      <c r="M2659" t="s">
        <v>4378</v>
      </c>
      <c r="N2659" t="s">
        <v>63</v>
      </c>
      <c r="O2659" t="s">
        <v>1270</v>
      </c>
    </row>
    <row r="2660" spans="13:15" x14ac:dyDescent="0.25">
      <c r="M2660" t="s">
        <v>4379</v>
      </c>
      <c r="N2660" t="s">
        <v>63</v>
      </c>
      <c r="O2660" t="s">
        <v>207</v>
      </c>
    </row>
    <row r="2661" spans="13:15" x14ac:dyDescent="0.25">
      <c r="M2661" t="s">
        <v>4381</v>
      </c>
      <c r="N2661" t="s">
        <v>63</v>
      </c>
      <c r="O2661" t="s">
        <v>4380</v>
      </c>
    </row>
    <row r="2662" spans="13:15" x14ac:dyDescent="0.25">
      <c r="M2662" t="s">
        <v>4383</v>
      </c>
      <c r="N2662" t="s">
        <v>63</v>
      </c>
      <c r="O2662" t="s">
        <v>4382</v>
      </c>
    </row>
    <row r="2663" spans="13:15" x14ac:dyDescent="0.25">
      <c r="M2663" t="s">
        <v>4384</v>
      </c>
      <c r="N2663" t="s">
        <v>63</v>
      </c>
      <c r="O2663" t="s">
        <v>1273</v>
      </c>
    </row>
    <row r="2664" spans="13:15" x14ac:dyDescent="0.25">
      <c r="M2664" t="s">
        <v>4386</v>
      </c>
      <c r="N2664" t="s">
        <v>63</v>
      </c>
      <c r="O2664" t="s">
        <v>4385</v>
      </c>
    </row>
    <row r="2665" spans="13:15" x14ac:dyDescent="0.25">
      <c r="M2665" t="s">
        <v>4387</v>
      </c>
      <c r="N2665" t="s">
        <v>63</v>
      </c>
      <c r="O2665" t="s">
        <v>213</v>
      </c>
    </row>
    <row r="2666" spans="13:15" x14ac:dyDescent="0.25">
      <c r="M2666" t="s">
        <v>4388</v>
      </c>
      <c r="N2666" t="s">
        <v>63</v>
      </c>
      <c r="O2666" t="s">
        <v>792</v>
      </c>
    </row>
    <row r="2667" spans="13:15" x14ac:dyDescent="0.25">
      <c r="M2667" t="s">
        <v>4389</v>
      </c>
      <c r="N2667" t="s">
        <v>63</v>
      </c>
      <c r="O2667" t="s">
        <v>796</v>
      </c>
    </row>
    <row r="2668" spans="13:15" x14ac:dyDescent="0.25">
      <c r="M2668" t="s">
        <v>4390</v>
      </c>
      <c r="N2668" t="s">
        <v>63</v>
      </c>
      <c r="O2668" t="s">
        <v>215</v>
      </c>
    </row>
    <row r="2669" spans="13:15" x14ac:dyDescent="0.25">
      <c r="M2669" t="s">
        <v>4392</v>
      </c>
      <c r="N2669" t="s">
        <v>63</v>
      </c>
      <c r="O2669" t="s">
        <v>4391</v>
      </c>
    </row>
    <row r="2670" spans="13:15" x14ac:dyDescent="0.25">
      <c r="M2670" t="s">
        <v>4394</v>
      </c>
      <c r="N2670" t="s">
        <v>63</v>
      </c>
      <c r="O2670" t="s">
        <v>4393</v>
      </c>
    </row>
    <row r="2671" spans="13:15" x14ac:dyDescent="0.25">
      <c r="M2671" t="s">
        <v>4396</v>
      </c>
      <c r="N2671" t="s">
        <v>63</v>
      </c>
      <c r="O2671" t="s">
        <v>4395</v>
      </c>
    </row>
    <row r="2672" spans="13:15" x14ac:dyDescent="0.25">
      <c r="M2672" t="s">
        <v>4398</v>
      </c>
      <c r="N2672" t="s">
        <v>63</v>
      </c>
      <c r="O2672" t="s">
        <v>4397</v>
      </c>
    </row>
    <row r="2673" spans="13:15" x14ac:dyDescent="0.25">
      <c r="M2673" t="s">
        <v>4400</v>
      </c>
      <c r="N2673" t="s">
        <v>63</v>
      </c>
      <c r="O2673" t="s">
        <v>4399</v>
      </c>
    </row>
    <row r="2674" spans="13:15" x14ac:dyDescent="0.25">
      <c r="M2674" t="s">
        <v>4402</v>
      </c>
      <c r="N2674" t="s">
        <v>63</v>
      </c>
      <c r="O2674" t="s">
        <v>4401</v>
      </c>
    </row>
    <row r="2675" spans="13:15" x14ac:dyDescent="0.25">
      <c r="M2675" t="s">
        <v>4404</v>
      </c>
      <c r="N2675" t="s">
        <v>63</v>
      </c>
      <c r="O2675" t="s">
        <v>4403</v>
      </c>
    </row>
    <row r="2676" spans="13:15" x14ac:dyDescent="0.25">
      <c r="M2676" t="s">
        <v>4406</v>
      </c>
      <c r="N2676" t="s">
        <v>63</v>
      </c>
      <c r="O2676" t="s">
        <v>4405</v>
      </c>
    </row>
    <row r="2677" spans="13:15" x14ac:dyDescent="0.25">
      <c r="M2677" t="s">
        <v>4408</v>
      </c>
      <c r="N2677" t="s">
        <v>63</v>
      </c>
      <c r="O2677" t="s">
        <v>4407</v>
      </c>
    </row>
    <row r="2678" spans="13:15" x14ac:dyDescent="0.25">
      <c r="M2678" t="s">
        <v>4409</v>
      </c>
      <c r="N2678" t="s">
        <v>63</v>
      </c>
      <c r="O2678" t="s">
        <v>221</v>
      </c>
    </row>
    <row r="2679" spans="13:15" x14ac:dyDescent="0.25">
      <c r="M2679" t="s">
        <v>4410</v>
      </c>
      <c r="N2679" t="s">
        <v>63</v>
      </c>
      <c r="O2679" t="s">
        <v>225</v>
      </c>
    </row>
    <row r="2680" spans="13:15" x14ac:dyDescent="0.25">
      <c r="M2680" t="s">
        <v>4411</v>
      </c>
      <c r="N2680" t="s">
        <v>63</v>
      </c>
      <c r="O2680" t="s">
        <v>802</v>
      </c>
    </row>
    <row r="2681" spans="13:15" x14ac:dyDescent="0.25">
      <c r="M2681" t="s">
        <v>4412</v>
      </c>
      <c r="N2681" t="s">
        <v>63</v>
      </c>
      <c r="O2681" t="s">
        <v>1292</v>
      </c>
    </row>
    <row r="2682" spans="13:15" x14ac:dyDescent="0.25">
      <c r="M2682" t="s">
        <v>4414</v>
      </c>
      <c r="N2682" t="s">
        <v>63</v>
      </c>
      <c r="O2682" t="s">
        <v>4413</v>
      </c>
    </row>
    <row r="2683" spans="13:15" x14ac:dyDescent="0.25">
      <c r="M2683" t="s">
        <v>4416</v>
      </c>
      <c r="N2683" t="s">
        <v>63</v>
      </c>
      <c r="O2683" t="s">
        <v>4415</v>
      </c>
    </row>
    <row r="2684" spans="13:15" x14ac:dyDescent="0.25">
      <c r="M2684" t="s">
        <v>4417</v>
      </c>
      <c r="N2684" t="s">
        <v>63</v>
      </c>
      <c r="O2684" t="s">
        <v>3530</v>
      </c>
    </row>
    <row r="2685" spans="13:15" x14ac:dyDescent="0.25">
      <c r="M2685" t="s">
        <v>4418</v>
      </c>
      <c r="N2685" t="s">
        <v>63</v>
      </c>
      <c r="O2685" t="s">
        <v>1296</v>
      </c>
    </row>
    <row r="2686" spans="13:15" x14ac:dyDescent="0.25">
      <c r="M2686" t="s">
        <v>4419</v>
      </c>
      <c r="N2686" t="s">
        <v>63</v>
      </c>
      <c r="O2686" t="s">
        <v>2290</v>
      </c>
    </row>
    <row r="2687" spans="13:15" x14ac:dyDescent="0.25">
      <c r="M2687" t="s">
        <v>4421</v>
      </c>
      <c r="N2687" t="s">
        <v>63</v>
      </c>
      <c r="O2687" t="s">
        <v>4420</v>
      </c>
    </row>
    <row r="2688" spans="13:15" x14ac:dyDescent="0.25">
      <c r="M2688" t="s">
        <v>4422</v>
      </c>
      <c r="N2688" t="s">
        <v>63</v>
      </c>
      <c r="O2688" t="s">
        <v>1574</v>
      </c>
    </row>
    <row r="2689" spans="13:15" x14ac:dyDescent="0.25">
      <c r="M2689" t="s">
        <v>4423</v>
      </c>
      <c r="N2689" t="s">
        <v>63</v>
      </c>
      <c r="O2689" t="s">
        <v>1014</v>
      </c>
    </row>
    <row r="2690" spans="13:15" x14ac:dyDescent="0.25">
      <c r="M2690" t="s">
        <v>4425</v>
      </c>
      <c r="N2690" t="s">
        <v>63</v>
      </c>
      <c r="O2690" t="s">
        <v>4424</v>
      </c>
    </row>
    <row r="2691" spans="13:15" x14ac:dyDescent="0.25">
      <c r="M2691" t="s">
        <v>4426</v>
      </c>
      <c r="N2691" t="s">
        <v>63</v>
      </c>
      <c r="O2691" t="s">
        <v>233</v>
      </c>
    </row>
    <row r="2692" spans="13:15" x14ac:dyDescent="0.25">
      <c r="M2692" t="s">
        <v>4427</v>
      </c>
      <c r="N2692" t="s">
        <v>63</v>
      </c>
      <c r="O2692" t="s">
        <v>3313</v>
      </c>
    </row>
    <row r="2693" spans="13:15" x14ac:dyDescent="0.25">
      <c r="M2693" t="s">
        <v>4428</v>
      </c>
      <c r="N2693" t="s">
        <v>63</v>
      </c>
      <c r="O2693" t="s">
        <v>1724</v>
      </c>
    </row>
    <row r="2694" spans="13:15" x14ac:dyDescent="0.25">
      <c r="M2694" t="s">
        <v>4430</v>
      </c>
      <c r="N2694" t="s">
        <v>63</v>
      </c>
      <c r="O2694" t="s">
        <v>4429</v>
      </c>
    </row>
    <row r="2695" spans="13:15" x14ac:dyDescent="0.25">
      <c r="M2695" t="s">
        <v>4432</v>
      </c>
      <c r="N2695" t="s">
        <v>63</v>
      </c>
      <c r="O2695" t="s">
        <v>4431</v>
      </c>
    </row>
    <row r="2696" spans="13:15" x14ac:dyDescent="0.25">
      <c r="M2696" t="s">
        <v>4434</v>
      </c>
      <c r="N2696" t="s">
        <v>63</v>
      </c>
      <c r="O2696" t="s">
        <v>4433</v>
      </c>
    </row>
    <row r="2697" spans="13:15" x14ac:dyDescent="0.25">
      <c r="M2697" t="s">
        <v>4435</v>
      </c>
      <c r="N2697" t="s">
        <v>63</v>
      </c>
      <c r="O2697" t="s">
        <v>429</v>
      </c>
    </row>
    <row r="2698" spans="13:15" x14ac:dyDescent="0.25">
      <c r="M2698" t="s">
        <v>4437</v>
      </c>
      <c r="N2698" t="s">
        <v>63</v>
      </c>
      <c r="O2698" t="s">
        <v>4436</v>
      </c>
    </row>
    <row r="2699" spans="13:15" x14ac:dyDescent="0.25">
      <c r="M2699" t="s">
        <v>4439</v>
      </c>
      <c r="N2699" t="s">
        <v>63</v>
      </c>
      <c r="O2699" t="s">
        <v>4438</v>
      </c>
    </row>
    <row r="2700" spans="13:15" x14ac:dyDescent="0.25">
      <c r="M2700" t="s">
        <v>4441</v>
      </c>
      <c r="N2700" t="s">
        <v>63</v>
      </c>
      <c r="O2700" t="s">
        <v>4440</v>
      </c>
    </row>
    <row r="2701" spans="13:15" x14ac:dyDescent="0.25">
      <c r="M2701" t="s">
        <v>4442</v>
      </c>
      <c r="N2701" t="s">
        <v>63</v>
      </c>
      <c r="O2701" t="s">
        <v>1935</v>
      </c>
    </row>
    <row r="2702" spans="13:15" x14ac:dyDescent="0.25">
      <c r="M2702" t="s">
        <v>4443</v>
      </c>
      <c r="N2702" t="s">
        <v>63</v>
      </c>
      <c r="O2702" t="s">
        <v>532</v>
      </c>
    </row>
    <row r="2703" spans="13:15" x14ac:dyDescent="0.25">
      <c r="M2703" t="s">
        <v>4445</v>
      </c>
      <c r="N2703" t="s">
        <v>63</v>
      </c>
      <c r="O2703" t="s">
        <v>4444</v>
      </c>
    </row>
    <row r="2704" spans="13:15" x14ac:dyDescent="0.25">
      <c r="M2704" t="s">
        <v>4446</v>
      </c>
      <c r="N2704" t="s">
        <v>63</v>
      </c>
      <c r="O2704" t="s">
        <v>2562</v>
      </c>
    </row>
    <row r="2705" spans="13:15" x14ac:dyDescent="0.25">
      <c r="M2705" t="s">
        <v>4448</v>
      </c>
      <c r="N2705" t="s">
        <v>63</v>
      </c>
      <c r="O2705" t="s">
        <v>4447</v>
      </c>
    </row>
    <row r="2706" spans="13:15" x14ac:dyDescent="0.25">
      <c r="M2706" t="s">
        <v>4450</v>
      </c>
      <c r="N2706" t="s">
        <v>63</v>
      </c>
      <c r="O2706" t="s">
        <v>4449</v>
      </c>
    </row>
    <row r="2707" spans="13:15" x14ac:dyDescent="0.25">
      <c r="M2707" t="s">
        <v>4452</v>
      </c>
      <c r="N2707" t="s">
        <v>63</v>
      </c>
      <c r="O2707" t="s">
        <v>4451</v>
      </c>
    </row>
    <row r="2708" spans="13:15" x14ac:dyDescent="0.25">
      <c r="M2708" t="s">
        <v>4453</v>
      </c>
      <c r="N2708" t="s">
        <v>63</v>
      </c>
      <c r="O2708" t="s">
        <v>439</v>
      </c>
    </row>
    <row r="2709" spans="13:15" x14ac:dyDescent="0.25">
      <c r="M2709" t="s">
        <v>4454</v>
      </c>
      <c r="N2709" t="s">
        <v>63</v>
      </c>
      <c r="O2709" t="s">
        <v>3831</v>
      </c>
    </row>
    <row r="2710" spans="13:15" x14ac:dyDescent="0.25">
      <c r="M2710" t="s">
        <v>4456</v>
      </c>
      <c r="N2710" t="s">
        <v>63</v>
      </c>
      <c r="O2710" t="s">
        <v>4455</v>
      </c>
    </row>
    <row r="2711" spans="13:15" x14ac:dyDescent="0.25">
      <c r="M2711" t="s">
        <v>4458</v>
      </c>
      <c r="N2711" t="s">
        <v>63</v>
      </c>
      <c r="O2711" t="s">
        <v>4457</v>
      </c>
    </row>
    <row r="2712" spans="13:15" x14ac:dyDescent="0.25">
      <c r="M2712" t="s">
        <v>4460</v>
      </c>
      <c r="N2712" t="s">
        <v>63</v>
      </c>
      <c r="O2712" t="s">
        <v>4459</v>
      </c>
    </row>
    <row r="2713" spans="13:15" x14ac:dyDescent="0.25">
      <c r="M2713" t="s">
        <v>4462</v>
      </c>
      <c r="N2713" t="s">
        <v>63</v>
      </c>
      <c r="O2713" t="s">
        <v>4461</v>
      </c>
    </row>
    <row r="2714" spans="13:15" x14ac:dyDescent="0.25">
      <c r="M2714" t="s">
        <v>4464</v>
      </c>
      <c r="N2714" t="s">
        <v>63</v>
      </c>
      <c r="O2714" t="s">
        <v>4463</v>
      </c>
    </row>
    <row r="2715" spans="13:15" x14ac:dyDescent="0.25">
      <c r="M2715" t="s">
        <v>4466</v>
      </c>
      <c r="N2715" t="s">
        <v>63</v>
      </c>
      <c r="O2715" t="s">
        <v>4465</v>
      </c>
    </row>
    <row r="2716" spans="13:15" x14ac:dyDescent="0.25">
      <c r="M2716" t="s">
        <v>4468</v>
      </c>
      <c r="N2716" t="s">
        <v>63</v>
      </c>
      <c r="O2716" t="s">
        <v>4467</v>
      </c>
    </row>
    <row r="2717" spans="13:15" x14ac:dyDescent="0.25">
      <c r="M2717" t="s">
        <v>4470</v>
      </c>
      <c r="N2717" t="s">
        <v>63</v>
      </c>
      <c r="O2717" t="s">
        <v>4469</v>
      </c>
    </row>
    <row r="2718" spans="13:15" x14ac:dyDescent="0.25">
      <c r="M2718" t="s">
        <v>4471</v>
      </c>
      <c r="N2718" t="s">
        <v>63</v>
      </c>
      <c r="O2718" t="s">
        <v>4013</v>
      </c>
    </row>
    <row r="2719" spans="13:15" x14ac:dyDescent="0.25">
      <c r="M2719" t="s">
        <v>4472</v>
      </c>
      <c r="N2719" t="s">
        <v>63</v>
      </c>
      <c r="O2719" t="s">
        <v>1947</v>
      </c>
    </row>
    <row r="2720" spans="13:15" x14ac:dyDescent="0.25">
      <c r="M2720" t="s">
        <v>4474</v>
      </c>
      <c r="N2720" t="s">
        <v>63</v>
      </c>
      <c r="O2720" t="s">
        <v>4473</v>
      </c>
    </row>
    <row r="2721" spans="13:15" x14ac:dyDescent="0.25">
      <c r="M2721" t="s">
        <v>4476</v>
      </c>
      <c r="N2721" t="s">
        <v>63</v>
      </c>
      <c r="O2721" t="s">
        <v>4475</v>
      </c>
    </row>
    <row r="2722" spans="13:15" x14ac:dyDescent="0.25">
      <c r="M2722" t="s">
        <v>4478</v>
      </c>
      <c r="N2722" t="s">
        <v>63</v>
      </c>
      <c r="O2722" t="s">
        <v>4477</v>
      </c>
    </row>
    <row r="2723" spans="13:15" x14ac:dyDescent="0.25">
      <c r="M2723" t="s">
        <v>4480</v>
      </c>
      <c r="N2723" t="s">
        <v>63</v>
      </c>
      <c r="O2723" t="s">
        <v>4479</v>
      </c>
    </row>
    <row r="2724" spans="13:15" x14ac:dyDescent="0.25">
      <c r="M2724" t="s">
        <v>4482</v>
      </c>
      <c r="N2724" t="s">
        <v>63</v>
      </c>
      <c r="O2724" t="s">
        <v>4481</v>
      </c>
    </row>
    <row r="2725" spans="13:15" x14ac:dyDescent="0.25">
      <c r="M2725" t="s">
        <v>4484</v>
      </c>
      <c r="N2725" t="s">
        <v>63</v>
      </c>
      <c r="O2725" t="s">
        <v>4483</v>
      </c>
    </row>
    <row r="2726" spans="13:15" x14ac:dyDescent="0.25">
      <c r="M2726" t="s">
        <v>4486</v>
      </c>
      <c r="N2726" t="s">
        <v>63</v>
      </c>
      <c r="O2726" t="s">
        <v>4485</v>
      </c>
    </row>
    <row r="2727" spans="13:15" x14ac:dyDescent="0.25">
      <c r="M2727" t="s">
        <v>4488</v>
      </c>
      <c r="N2727" t="s">
        <v>63</v>
      </c>
      <c r="O2727" t="s">
        <v>4487</v>
      </c>
    </row>
    <row r="2728" spans="13:15" x14ac:dyDescent="0.25">
      <c r="M2728" t="s">
        <v>4490</v>
      </c>
      <c r="N2728" t="s">
        <v>63</v>
      </c>
      <c r="O2728" t="s">
        <v>4489</v>
      </c>
    </row>
    <row r="2729" spans="13:15" x14ac:dyDescent="0.25">
      <c r="M2729" t="s">
        <v>4492</v>
      </c>
      <c r="N2729" t="s">
        <v>63</v>
      </c>
      <c r="O2729" t="s">
        <v>4491</v>
      </c>
    </row>
    <row r="2730" spans="13:15" x14ac:dyDescent="0.25">
      <c r="M2730" t="s">
        <v>4494</v>
      </c>
      <c r="N2730" t="s">
        <v>63</v>
      </c>
      <c r="O2730" t="s">
        <v>4493</v>
      </c>
    </row>
    <row r="2731" spans="13:15" x14ac:dyDescent="0.25">
      <c r="M2731" t="s">
        <v>4495</v>
      </c>
      <c r="N2731" t="s">
        <v>63</v>
      </c>
      <c r="O2731" t="s">
        <v>249</v>
      </c>
    </row>
    <row r="2732" spans="13:15" x14ac:dyDescent="0.25">
      <c r="M2732" t="s">
        <v>4496</v>
      </c>
      <c r="N2732" t="s">
        <v>63</v>
      </c>
      <c r="O2732" t="s">
        <v>1772</v>
      </c>
    </row>
    <row r="2733" spans="13:15" x14ac:dyDescent="0.25">
      <c r="M2733" t="s">
        <v>4497</v>
      </c>
      <c r="N2733" t="s">
        <v>63</v>
      </c>
      <c r="O2733" t="s">
        <v>1774</v>
      </c>
    </row>
    <row r="2734" spans="13:15" x14ac:dyDescent="0.25">
      <c r="M2734" t="s">
        <v>4499</v>
      </c>
      <c r="N2734" t="s">
        <v>63</v>
      </c>
      <c r="O2734" t="s">
        <v>4498</v>
      </c>
    </row>
    <row r="2735" spans="13:15" x14ac:dyDescent="0.25">
      <c r="M2735" t="s">
        <v>4501</v>
      </c>
      <c r="N2735" t="s">
        <v>63</v>
      </c>
      <c r="O2735" t="s">
        <v>4500</v>
      </c>
    </row>
    <row r="2736" spans="13:15" x14ac:dyDescent="0.25">
      <c r="M2736" t="s">
        <v>4502</v>
      </c>
      <c r="N2736" t="s">
        <v>63</v>
      </c>
      <c r="O2736" t="s">
        <v>1055</v>
      </c>
    </row>
    <row r="2737" spans="13:15" x14ac:dyDescent="0.25">
      <c r="M2737" t="s">
        <v>4504</v>
      </c>
      <c r="N2737" t="s">
        <v>63</v>
      </c>
      <c r="O2737" t="s">
        <v>4503</v>
      </c>
    </row>
    <row r="2738" spans="13:15" x14ac:dyDescent="0.25">
      <c r="M2738" t="s">
        <v>4506</v>
      </c>
      <c r="N2738" t="s">
        <v>63</v>
      </c>
      <c r="O2738" t="s">
        <v>4505</v>
      </c>
    </row>
    <row r="2739" spans="13:15" x14ac:dyDescent="0.25">
      <c r="M2739" t="s">
        <v>4508</v>
      </c>
      <c r="N2739" t="s">
        <v>63</v>
      </c>
      <c r="O2739" t="s">
        <v>4507</v>
      </c>
    </row>
    <row r="2740" spans="13:15" x14ac:dyDescent="0.25">
      <c r="M2740" t="s">
        <v>4510</v>
      </c>
      <c r="N2740" t="s">
        <v>63</v>
      </c>
      <c r="O2740" t="s">
        <v>4509</v>
      </c>
    </row>
    <row r="2741" spans="13:15" x14ac:dyDescent="0.25">
      <c r="M2741" t="s">
        <v>4512</v>
      </c>
      <c r="N2741" t="s">
        <v>63</v>
      </c>
      <c r="O2741" t="s">
        <v>4511</v>
      </c>
    </row>
    <row r="2742" spans="13:15" x14ac:dyDescent="0.25">
      <c r="M2742" t="s">
        <v>4513</v>
      </c>
      <c r="N2742" t="s">
        <v>63</v>
      </c>
      <c r="O2742" t="s">
        <v>836</v>
      </c>
    </row>
    <row r="2743" spans="13:15" x14ac:dyDescent="0.25">
      <c r="M2743" t="s">
        <v>4514</v>
      </c>
      <c r="N2743" t="s">
        <v>63</v>
      </c>
      <c r="O2743" t="s">
        <v>1069</v>
      </c>
    </row>
    <row r="2744" spans="13:15" x14ac:dyDescent="0.25">
      <c r="M2744" t="s">
        <v>4516</v>
      </c>
      <c r="N2744" t="s">
        <v>63</v>
      </c>
      <c r="O2744" t="s">
        <v>4515</v>
      </c>
    </row>
    <row r="2745" spans="13:15" x14ac:dyDescent="0.25">
      <c r="M2745" t="s">
        <v>4518</v>
      </c>
      <c r="N2745" t="s">
        <v>63</v>
      </c>
      <c r="O2745" t="s">
        <v>4517</v>
      </c>
    </row>
    <row r="2746" spans="13:15" x14ac:dyDescent="0.25">
      <c r="M2746" t="s">
        <v>4520</v>
      </c>
      <c r="N2746" t="s">
        <v>63</v>
      </c>
      <c r="O2746" t="s">
        <v>4519</v>
      </c>
    </row>
    <row r="2747" spans="13:15" x14ac:dyDescent="0.25">
      <c r="M2747" t="s">
        <v>4522</v>
      </c>
      <c r="N2747" t="s">
        <v>63</v>
      </c>
      <c r="O2747" t="s">
        <v>4521</v>
      </c>
    </row>
    <row r="2748" spans="13:15" x14ac:dyDescent="0.25">
      <c r="M2748" t="s">
        <v>4524</v>
      </c>
      <c r="N2748" t="s">
        <v>63</v>
      </c>
      <c r="O2748" t="s">
        <v>4523</v>
      </c>
    </row>
    <row r="2749" spans="13:15" x14ac:dyDescent="0.25">
      <c r="M2749" t="s">
        <v>4525</v>
      </c>
      <c r="N2749" t="s">
        <v>63</v>
      </c>
      <c r="O2749" t="s">
        <v>577</v>
      </c>
    </row>
    <row r="2750" spans="13:15" x14ac:dyDescent="0.25">
      <c r="M2750" t="s">
        <v>4527</v>
      </c>
      <c r="N2750" t="s">
        <v>63</v>
      </c>
      <c r="O2750" t="s">
        <v>4526</v>
      </c>
    </row>
    <row r="2751" spans="13:15" x14ac:dyDescent="0.25">
      <c r="M2751" t="s">
        <v>4529</v>
      </c>
      <c r="N2751" t="s">
        <v>63</v>
      </c>
      <c r="O2751" t="s">
        <v>4528</v>
      </c>
    </row>
    <row r="2752" spans="13:15" x14ac:dyDescent="0.25">
      <c r="M2752" t="s">
        <v>4531</v>
      </c>
      <c r="N2752" t="s">
        <v>63</v>
      </c>
      <c r="O2752" t="s">
        <v>4530</v>
      </c>
    </row>
    <row r="2753" spans="13:15" x14ac:dyDescent="0.25">
      <c r="M2753" t="s">
        <v>4533</v>
      </c>
      <c r="N2753" t="s">
        <v>63</v>
      </c>
      <c r="O2753" t="s">
        <v>4532</v>
      </c>
    </row>
    <row r="2754" spans="13:15" x14ac:dyDescent="0.25">
      <c r="M2754" t="s">
        <v>4535</v>
      </c>
      <c r="N2754" t="s">
        <v>63</v>
      </c>
      <c r="O2754" t="s">
        <v>4534</v>
      </c>
    </row>
    <row r="2755" spans="13:15" x14ac:dyDescent="0.25">
      <c r="M2755" t="s">
        <v>4537</v>
      </c>
      <c r="N2755" t="s">
        <v>63</v>
      </c>
      <c r="O2755" t="s">
        <v>4536</v>
      </c>
    </row>
    <row r="2756" spans="13:15" x14ac:dyDescent="0.25">
      <c r="M2756" t="s">
        <v>4539</v>
      </c>
      <c r="N2756" t="s">
        <v>63</v>
      </c>
      <c r="O2756" t="s">
        <v>4538</v>
      </c>
    </row>
    <row r="2757" spans="13:15" x14ac:dyDescent="0.25">
      <c r="M2757" t="s">
        <v>4540</v>
      </c>
      <c r="N2757" t="s">
        <v>63</v>
      </c>
      <c r="O2757" t="s">
        <v>259</v>
      </c>
    </row>
    <row r="2758" spans="13:15" x14ac:dyDescent="0.25">
      <c r="M2758" t="s">
        <v>4542</v>
      </c>
      <c r="N2758" t="s">
        <v>63</v>
      </c>
      <c r="O2758" t="s">
        <v>4541</v>
      </c>
    </row>
    <row r="2759" spans="13:15" x14ac:dyDescent="0.25">
      <c r="M2759" t="s">
        <v>4543</v>
      </c>
      <c r="N2759" t="s">
        <v>63</v>
      </c>
      <c r="O2759" t="s">
        <v>3455</v>
      </c>
    </row>
    <row r="2760" spans="13:15" x14ac:dyDescent="0.25">
      <c r="M2760" t="s">
        <v>4544</v>
      </c>
      <c r="N2760" t="s">
        <v>63</v>
      </c>
      <c r="O2760" t="s">
        <v>126</v>
      </c>
    </row>
    <row r="2761" spans="13:15" x14ac:dyDescent="0.25">
      <c r="M2761" t="s">
        <v>4546</v>
      </c>
      <c r="N2761" t="s">
        <v>63</v>
      </c>
      <c r="O2761" t="s">
        <v>4545</v>
      </c>
    </row>
    <row r="2762" spans="13:15" x14ac:dyDescent="0.25">
      <c r="M2762" t="s">
        <v>4548</v>
      </c>
      <c r="N2762" t="s">
        <v>63</v>
      </c>
      <c r="O2762" t="s">
        <v>4547</v>
      </c>
    </row>
    <row r="2763" spans="13:15" x14ac:dyDescent="0.25">
      <c r="M2763" t="s">
        <v>4549</v>
      </c>
      <c r="N2763" t="s">
        <v>63</v>
      </c>
      <c r="O2763" t="s">
        <v>1101</v>
      </c>
    </row>
    <row r="2764" spans="13:15" x14ac:dyDescent="0.25">
      <c r="M2764" t="s">
        <v>4550</v>
      </c>
      <c r="N2764" t="s">
        <v>63</v>
      </c>
      <c r="O2764" t="s">
        <v>1792</v>
      </c>
    </row>
    <row r="2765" spans="13:15" x14ac:dyDescent="0.25">
      <c r="M2765" t="s">
        <v>4552</v>
      </c>
      <c r="N2765" t="s">
        <v>63</v>
      </c>
      <c r="O2765" t="s">
        <v>4551</v>
      </c>
    </row>
    <row r="2766" spans="13:15" x14ac:dyDescent="0.25">
      <c r="M2766" t="s">
        <v>4554</v>
      </c>
      <c r="N2766" t="s">
        <v>63</v>
      </c>
      <c r="O2766" t="s">
        <v>4553</v>
      </c>
    </row>
    <row r="2767" spans="13:15" x14ac:dyDescent="0.25">
      <c r="M2767" t="s">
        <v>4555</v>
      </c>
      <c r="N2767" t="s">
        <v>63</v>
      </c>
      <c r="O2767" t="s">
        <v>1348</v>
      </c>
    </row>
    <row r="2768" spans="13:15" x14ac:dyDescent="0.25">
      <c r="M2768" t="s">
        <v>4556</v>
      </c>
      <c r="N2768" t="s">
        <v>63</v>
      </c>
      <c r="O2768" t="s">
        <v>1794</v>
      </c>
    </row>
    <row r="2769" spans="13:15" x14ac:dyDescent="0.25">
      <c r="M2769" t="s">
        <v>4558</v>
      </c>
      <c r="N2769" t="s">
        <v>63</v>
      </c>
      <c r="O2769" t="s">
        <v>4557</v>
      </c>
    </row>
    <row r="2770" spans="13:15" x14ac:dyDescent="0.25">
      <c r="M2770" t="s">
        <v>4560</v>
      </c>
      <c r="N2770" t="s">
        <v>63</v>
      </c>
      <c r="O2770" t="s">
        <v>4559</v>
      </c>
    </row>
    <row r="2771" spans="13:15" x14ac:dyDescent="0.25">
      <c r="M2771" t="s">
        <v>4561</v>
      </c>
      <c r="N2771" t="s">
        <v>63</v>
      </c>
      <c r="O2771" t="s">
        <v>3579</v>
      </c>
    </row>
    <row r="2772" spans="13:15" x14ac:dyDescent="0.25">
      <c r="M2772" t="s">
        <v>4563</v>
      </c>
      <c r="N2772" t="s">
        <v>63</v>
      </c>
      <c r="O2772" t="s">
        <v>4562</v>
      </c>
    </row>
    <row r="2773" spans="13:15" x14ac:dyDescent="0.25">
      <c r="M2773" t="s">
        <v>4565</v>
      </c>
      <c r="N2773" t="s">
        <v>63</v>
      </c>
      <c r="O2773" t="s">
        <v>4564</v>
      </c>
    </row>
    <row r="2774" spans="13:15" x14ac:dyDescent="0.25">
      <c r="M2774" t="s">
        <v>4567</v>
      </c>
      <c r="N2774" t="s">
        <v>63</v>
      </c>
      <c r="O2774" t="s">
        <v>4566</v>
      </c>
    </row>
    <row r="2775" spans="13:15" x14ac:dyDescent="0.25">
      <c r="M2775" t="s">
        <v>4569</v>
      </c>
      <c r="N2775" t="s">
        <v>63</v>
      </c>
      <c r="O2775" t="s">
        <v>4568</v>
      </c>
    </row>
    <row r="2776" spans="13:15" x14ac:dyDescent="0.25">
      <c r="M2776" t="s">
        <v>4570</v>
      </c>
      <c r="N2776" t="s">
        <v>64</v>
      </c>
      <c r="O2776" t="s">
        <v>3588</v>
      </c>
    </row>
    <row r="2777" spans="13:15" x14ac:dyDescent="0.25">
      <c r="M2777" t="s">
        <v>4572</v>
      </c>
      <c r="N2777" t="s">
        <v>64</v>
      </c>
      <c r="O2777" t="s">
        <v>4571</v>
      </c>
    </row>
    <row r="2778" spans="13:15" x14ac:dyDescent="0.25">
      <c r="M2778" t="s">
        <v>4574</v>
      </c>
      <c r="N2778" t="s">
        <v>64</v>
      </c>
      <c r="O2778" t="s">
        <v>4573</v>
      </c>
    </row>
    <row r="2779" spans="13:15" x14ac:dyDescent="0.25">
      <c r="M2779" t="s">
        <v>4575</v>
      </c>
      <c r="N2779" t="s">
        <v>64</v>
      </c>
      <c r="O2779" t="s">
        <v>2767</v>
      </c>
    </row>
    <row r="2780" spans="13:15" x14ac:dyDescent="0.25">
      <c r="M2780" t="s">
        <v>4577</v>
      </c>
      <c r="N2780" t="s">
        <v>64</v>
      </c>
      <c r="O2780" t="s">
        <v>4576</v>
      </c>
    </row>
    <row r="2781" spans="13:15" x14ac:dyDescent="0.25">
      <c r="M2781" t="s">
        <v>4578</v>
      </c>
      <c r="N2781" t="s">
        <v>64</v>
      </c>
      <c r="O2781" t="s">
        <v>1521</v>
      </c>
    </row>
    <row r="2782" spans="13:15" x14ac:dyDescent="0.25">
      <c r="M2782" t="s">
        <v>4580</v>
      </c>
      <c r="N2782" t="s">
        <v>64</v>
      </c>
      <c r="O2782" t="s">
        <v>4579</v>
      </c>
    </row>
    <row r="2783" spans="13:15" x14ac:dyDescent="0.25">
      <c r="M2783" t="s">
        <v>4582</v>
      </c>
      <c r="N2783" t="s">
        <v>64</v>
      </c>
      <c r="O2783" t="s">
        <v>4581</v>
      </c>
    </row>
    <row r="2784" spans="13:15" x14ac:dyDescent="0.25">
      <c r="M2784" t="s">
        <v>4583</v>
      </c>
      <c r="N2784" t="s">
        <v>64</v>
      </c>
      <c r="O2784" t="s">
        <v>633</v>
      </c>
    </row>
    <row r="2785" spans="13:15" x14ac:dyDescent="0.25">
      <c r="M2785" t="s">
        <v>4584</v>
      </c>
      <c r="N2785" t="s">
        <v>64</v>
      </c>
      <c r="O2785" t="s">
        <v>637</v>
      </c>
    </row>
    <row r="2786" spans="13:15" x14ac:dyDescent="0.25">
      <c r="M2786" t="s">
        <v>4585</v>
      </c>
      <c r="N2786" t="s">
        <v>64</v>
      </c>
      <c r="O2786" t="s">
        <v>2255</v>
      </c>
    </row>
    <row r="2787" spans="13:15" x14ac:dyDescent="0.25">
      <c r="M2787" t="s">
        <v>4587</v>
      </c>
      <c r="N2787" t="s">
        <v>64</v>
      </c>
      <c r="O2787" t="s">
        <v>4586</v>
      </c>
    </row>
    <row r="2788" spans="13:15" x14ac:dyDescent="0.25">
      <c r="M2788" t="s">
        <v>4588</v>
      </c>
      <c r="N2788" t="s">
        <v>64</v>
      </c>
      <c r="O2788" t="s">
        <v>1264</v>
      </c>
    </row>
    <row r="2789" spans="13:15" x14ac:dyDescent="0.25">
      <c r="M2789" t="s">
        <v>4590</v>
      </c>
      <c r="N2789" t="s">
        <v>64</v>
      </c>
      <c r="O2789" t="s">
        <v>4589</v>
      </c>
    </row>
    <row r="2790" spans="13:15" x14ac:dyDescent="0.25">
      <c r="M2790" t="s">
        <v>4591</v>
      </c>
      <c r="N2790" t="s">
        <v>64</v>
      </c>
      <c r="O2790" t="s">
        <v>235</v>
      </c>
    </row>
    <row r="2791" spans="13:15" x14ac:dyDescent="0.25">
      <c r="M2791" t="s">
        <v>4593</v>
      </c>
      <c r="N2791" t="s">
        <v>64</v>
      </c>
      <c r="O2791" t="s">
        <v>4592</v>
      </c>
    </row>
    <row r="2792" spans="13:15" x14ac:dyDescent="0.25">
      <c r="M2792" t="s">
        <v>4595</v>
      </c>
      <c r="N2792" t="s">
        <v>64</v>
      </c>
      <c r="O2792" t="s">
        <v>4594</v>
      </c>
    </row>
    <row r="2793" spans="13:15" x14ac:dyDescent="0.25">
      <c r="M2793" t="s">
        <v>4597</v>
      </c>
      <c r="N2793" t="s">
        <v>64</v>
      </c>
      <c r="O2793" t="s">
        <v>4596</v>
      </c>
    </row>
    <row r="2794" spans="13:15" x14ac:dyDescent="0.25">
      <c r="M2794" t="s">
        <v>4598</v>
      </c>
      <c r="N2794" t="s">
        <v>64</v>
      </c>
      <c r="O2794" t="s">
        <v>692</v>
      </c>
    </row>
    <row r="2795" spans="13:15" x14ac:dyDescent="0.25">
      <c r="M2795" t="s">
        <v>4600</v>
      </c>
      <c r="N2795" t="s">
        <v>64</v>
      </c>
      <c r="O2795" t="s">
        <v>4599</v>
      </c>
    </row>
    <row r="2796" spans="13:15" x14ac:dyDescent="0.25">
      <c r="M2796" t="s">
        <v>4601</v>
      </c>
      <c r="N2796" t="s">
        <v>64</v>
      </c>
      <c r="O2796" t="s">
        <v>458</v>
      </c>
    </row>
    <row r="2797" spans="13:15" x14ac:dyDescent="0.25">
      <c r="M2797" t="s">
        <v>4602</v>
      </c>
      <c r="N2797" t="s">
        <v>64</v>
      </c>
      <c r="O2797" t="s">
        <v>698</v>
      </c>
    </row>
    <row r="2798" spans="13:15" x14ac:dyDescent="0.25">
      <c r="M2798" t="s">
        <v>4604</v>
      </c>
      <c r="N2798" t="s">
        <v>64</v>
      </c>
      <c r="O2798" t="s">
        <v>4603</v>
      </c>
    </row>
    <row r="2799" spans="13:15" x14ac:dyDescent="0.25">
      <c r="M2799" t="s">
        <v>4606</v>
      </c>
      <c r="N2799" t="s">
        <v>64</v>
      </c>
      <c r="O2799" t="s">
        <v>4605</v>
      </c>
    </row>
    <row r="2800" spans="13:15" x14ac:dyDescent="0.25">
      <c r="M2800" t="s">
        <v>4607</v>
      </c>
      <c r="N2800" t="s">
        <v>64</v>
      </c>
      <c r="O2800" t="s">
        <v>123</v>
      </c>
    </row>
    <row r="2801" spans="13:15" x14ac:dyDescent="0.25">
      <c r="M2801" t="s">
        <v>4609</v>
      </c>
      <c r="N2801" t="s">
        <v>64</v>
      </c>
      <c r="O2801" t="s">
        <v>4608</v>
      </c>
    </row>
    <row r="2802" spans="13:15" x14ac:dyDescent="0.25">
      <c r="M2802" t="s">
        <v>4610</v>
      </c>
      <c r="N2802" t="s">
        <v>64</v>
      </c>
      <c r="O2802" t="s">
        <v>126</v>
      </c>
    </row>
    <row r="2803" spans="13:15" x14ac:dyDescent="0.25">
      <c r="M2803" t="s">
        <v>4611</v>
      </c>
      <c r="N2803" t="s">
        <v>64</v>
      </c>
      <c r="O2803" t="s">
        <v>1097</v>
      </c>
    </row>
    <row r="2804" spans="13:15" x14ac:dyDescent="0.25">
      <c r="M2804" t="s">
        <v>4613</v>
      </c>
      <c r="N2804" t="s">
        <v>64</v>
      </c>
      <c r="O2804" t="s">
        <v>4612</v>
      </c>
    </row>
    <row r="2805" spans="13:15" x14ac:dyDescent="0.25">
      <c r="M2805" t="s">
        <v>4615</v>
      </c>
      <c r="N2805" t="s">
        <v>65</v>
      </c>
      <c r="O2805" t="s">
        <v>4614</v>
      </c>
    </row>
    <row r="2806" spans="13:15" x14ac:dyDescent="0.25">
      <c r="M2806" t="s">
        <v>4617</v>
      </c>
      <c r="N2806" t="s">
        <v>65</v>
      </c>
      <c r="O2806" t="s">
        <v>4616</v>
      </c>
    </row>
    <row r="2807" spans="13:15" x14ac:dyDescent="0.25">
      <c r="M2807" t="s">
        <v>4619</v>
      </c>
      <c r="N2807" t="s">
        <v>65</v>
      </c>
      <c r="O2807" t="s">
        <v>4618</v>
      </c>
    </row>
    <row r="2808" spans="13:15" x14ac:dyDescent="0.25">
      <c r="M2808" t="s">
        <v>4621</v>
      </c>
      <c r="N2808" t="s">
        <v>65</v>
      </c>
      <c r="O2808" t="s">
        <v>4620</v>
      </c>
    </row>
    <row r="2809" spans="13:15" x14ac:dyDescent="0.25">
      <c r="M2809" t="s">
        <v>4622</v>
      </c>
      <c r="N2809" t="s">
        <v>65</v>
      </c>
      <c r="O2809" t="s">
        <v>2178</v>
      </c>
    </row>
    <row r="2810" spans="13:15" x14ac:dyDescent="0.25">
      <c r="M2810" t="s">
        <v>4623</v>
      </c>
      <c r="N2810" t="s">
        <v>65</v>
      </c>
      <c r="O2810" t="s">
        <v>191</v>
      </c>
    </row>
    <row r="2811" spans="13:15" x14ac:dyDescent="0.25">
      <c r="M2811" t="s">
        <v>4625</v>
      </c>
      <c r="N2811" t="s">
        <v>65</v>
      </c>
      <c r="O2811" t="s">
        <v>4624</v>
      </c>
    </row>
    <row r="2812" spans="13:15" x14ac:dyDescent="0.25">
      <c r="M2812" t="s">
        <v>4627</v>
      </c>
      <c r="N2812" t="s">
        <v>65</v>
      </c>
      <c r="O2812" t="s">
        <v>4626</v>
      </c>
    </row>
    <row r="2813" spans="13:15" x14ac:dyDescent="0.25">
      <c r="M2813" t="s">
        <v>4628</v>
      </c>
      <c r="N2813" t="s">
        <v>65</v>
      </c>
      <c r="O2813" t="s">
        <v>532</v>
      </c>
    </row>
    <row r="2814" spans="13:15" x14ac:dyDescent="0.25">
      <c r="M2814" t="s">
        <v>4629</v>
      </c>
      <c r="N2814" t="s">
        <v>65</v>
      </c>
      <c r="O2814" t="s">
        <v>3171</v>
      </c>
    </row>
    <row r="2815" spans="13:15" x14ac:dyDescent="0.25">
      <c r="M2815" t="s">
        <v>4631</v>
      </c>
      <c r="N2815" t="s">
        <v>65</v>
      </c>
      <c r="O2815" t="s">
        <v>4630</v>
      </c>
    </row>
    <row r="2816" spans="13:15" x14ac:dyDescent="0.25">
      <c r="M2816" t="s">
        <v>4632</v>
      </c>
      <c r="N2816" t="s">
        <v>65</v>
      </c>
      <c r="O2816" t="s">
        <v>126</v>
      </c>
    </row>
    <row r="2817" spans="13:15" x14ac:dyDescent="0.25">
      <c r="M2817" t="s">
        <v>4633</v>
      </c>
      <c r="N2817" t="s">
        <v>65</v>
      </c>
      <c r="O2817" t="s">
        <v>720</v>
      </c>
    </row>
    <row r="2818" spans="13:15" x14ac:dyDescent="0.25">
      <c r="M2818" t="s">
        <v>4635</v>
      </c>
      <c r="N2818" t="s">
        <v>65</v>
      </c>
      <c r="O2818" t="s">
        <v>4634</v>
      </c>
    </row>
    <row r="2819" spans="13:15" x14ac:dyDescent="0.25">
      <c r="M2819" t="s">
        <v>4637</v>
      </c>
      <c r="N2819" t="s">
        <v>66</v>
      </c>
      <c r="O2819" t="s">
        <v>4636</v>
      </c>
    </row>
    <row r="2820" spans="13:15" x14ac:dyDescent="0.25">
      <c r="M2820" t="s">
        <v>4639</v>
      </c>
      <c r="N2820" t="s">
        <v>66</v>
      </c>
      <c r="O2820" t="s">
        <v>4638</v>
      </c>
    </row>
    <row r="2821" spans="13:15" x14ac:dyDescent="0.25">
      <c r="M2821" t="s">
        <v>4640</v>
      </c>
      <c r="N2821" t="s">
        <v>66</v>
      </c>
      <c r="O2821" t="s">
        <v>3215</v>
      </c>
    </row>
    <row r="2822" spans="13:15" x14ac:dyDescent="0.25">
      <c r="M2822" t="s">
        <v>4642</v>
      </c>
      <c r="N2822" t="s">
        <v>66</v>
      </c>
      <c r="O2822" t="s">
        <v>4641</v>
      </c>
    </row>
    <row r="2823" spans="13:15" x14ac:dyDescent="0.25">
      <c r="M2823" t="s">
        <v>4644</v>
      </c>
      <c r="N2823" t="s">
        <v>66</v>
      </c>
      <c r="O2823" t="s">
        <v>4643</v>
      </c>
    </row>
    <row r="2824" spans="13:15" x14ac:dyDescent="0.25">
      <c r="M2824" t="s">
        <v>4646</v>
      </c>
      <c r="N2824" t="s">
        <v>66</v>
      </c>
      <c r="O2824" t="s">
        <v>4645</v>
      </c>
    </row>
    <row r="2825" spans="13:15" x14ac:dyDescent="0.25">
      <c r="M2825" t="s">
        <v>4648</v>
      </c>
      <c r="N2825" t="s">
        <v>66</v>
      </c>
      <c r="O2825" t="s">
        <v>4647</v>
      </c>
    </row>
    <row r="2826" spans="13:15" x14ac:dyDescent="0.25">
      <c r="M2826" t="s">
        <v>4650</v>
      </c>
      <c r="N2826" t="s">
        <v>66</v>
      </c>
      <c r="O2826" t="s">
        <v>4649</v>
      </c>
    </row>
    <row r="2827" spans="13:15" x14ac:dyDescent="0.25">
      <c r="M2827" t="s">
        <v>4651</v>
      </c>
      <c r="N2827" t="s">
        <v>66</v>
      </c>
      <c r="O2827" t="s">
        <v>1807</v>
      </c>
    </row>
    <row r="2828" spans="13:15" x14ac:dyDescent="0.25">
      <c r="M2828" t="s">
        <v>4652</v>
      </c>
      <c r="N2828" t="s">
        <v>66</v>
      </c>
      <c r="O2828" t="s">
        <v>3759</v>
      </c>
    </row>
    <row r="2829" spans="13:15" x14ac:dyDescent="0.25">
      <c r="M2829" t="s">
        <v>4654</v>
      </c>
      <c r="N2829" t="s">
        <v>66</v>
      </c>
      <c r="O2829" t="s">
        <v>4653</v>
      </c>
    </row>
    <row r="2830" spans="13:15" x14ac:dyDescent="0.25">
      <c r="M2830" t="s">
        <v>4656</v>
      </c>
      <c r="N2830" t="s">
        <v>66</v>
      </c>
      <c r="O2830" t="s">
        <v>4655</v>
      </c>
    </row>
    <row r="2831" spans="13:15" x14ac:dyDescent="0.25">
      <c r="M2831" t="s">
        <v>4657</v>
      </c>
      <c r="N2831" t="s">
        <v>66</v>
      </c>
      <c r="O2831" t="s">
        <v>3229</v>
      </c>
    </row>
    <row r="2832" spans="13:15" x14ac:dyDescent="0.25">
      <c r="M2832" t="s">
        <v>4658</v>
      </c>
      <c r="N2832" t="s">
        <v>66</v>
      </c>
      <c r="O2832" t="s">
        <v>1500</v>
      </c>
    </row>
    <row r="2833" spans="13:15" x14ac:dyDescent="0.25">
      <c r="M2833" t="s">
        <v>4660</v>
      </c>
      <c r="N2833" t="s">
        <v>66</v>
      </c>
      <c r="O2833" t="s">
        <v>4659</v>
      </c>
    </row>
    <row r="2834" spans="13:15" x14ac:dyDescent="0.25">
      <c r="M2834" t="s">
        <v>4661</v>
      </c>
      <c r="N2834" t="s">
        <v>66</v>
      </c>
      <c r="O2834" t="s">
        <v>1830</v>
      </c>
    </row>
    <row r="2835" spans="13:15" x14ac:dyDescent="0.25">
      <c r="M2835" t="s">
        <v>4662</v>
      </c>
      <c r="N2835" t="s">
        <v>66</v>
      </c>
      <c r="O2835" t="s">
        <v>2137</v>
      </c>
    </row>
    <row r="2836" spans="13:15" x14ac:dyDescent="0.25">
      <c r="M2836" t="s">
        <v>4663</v>
      </c>
      <c r="N2836" t="s">
        <v>66</v>
      </c>
      <c r="O2836" t="s">
        <v>358</v>
      </c>
    </row>
    <row r="2837" spans="13:15" x14ac:dyDescent="0.25">
      <c r="M2837" t="s">
        <v>4665</v>
      </c>
      <c r="N2837" t="s">
        <v>66</v>
      </c>
      <c r="O2837" t="s">
        <v>4664</v>
      </c>
    </row>
    <row r="2838" spans="13:15" x14ac:dyDescent="0.25">
      <c r="M2838" t="s">
        <v>4666</v>
      </c>
      <c r="N2838" t="s">
        <v>66</v>
      </c>
      <c r="O2838" t="s">
        <v>743</v>
      </c>
    </row>
    <row r="2839" spans="13:15" x14ac:dyDescent="0.25">
      <c r="M2839" t="s">
        <v>4667</v>
      </c>
      <c r="N2839" t="s">
        <v>66</v>
      </c>
      <c r="O2839" t="s">
        <v>3878</v>
      </c>
    </row>
    <row r="2840" spans="13:15" x14ac:dyDescent="0.25">
      <c r="M2840" t="s">
        <v>4668</v>
      </c>
      <c r="N2840" t="s">
        <v>66</v>
      </c>
      <c r="O2840" t="s">
        <v>157</v>
      </c>
    </row>
    <row r="2841" spans="13:15" x14ac:dyDescent="0.25">
      <c r="M2841" t="s">
        <v>4669</v>
      </c>
      <c r="N2841" t="s">
        <v>66</v>
      </c>
      <c r="O2841" t="s">
        <v>3609</v>
      </c>
    </row>
    <row r="2842" spans="13:15" x14ac:dyDescent="0.25">
      <c r="M2842" t="s">
        <v>4671</v>
      </c>
      <c r="N2842" t="s">
        <v>66</v>
      </c>
      <c r="O2842" t="s">
        <v>4670</v>
      </c>
    </row>
    <row r="2843" spans="13:15" x14ac:dyDescent="0.25">
      <c r="M2843" t="s">
        <v>4672</v>
      </c>
      <c r="N2843" t="s">
        <v>66</v>
      </c>
      <c r="O2843" t="s">
        <v>1224</v>
      </c>
    </row>
    <row r="2844" spans="13:15" x14ac:dyDescent="0.25">
      <c r="M2844" t="s">
        <v>4674</v>
      </c>
      <c r="N2844" t="s">
        <v>66</v>
      </c>
      <c r="O2844" t="s">
        <v>4673</v>
      </c>
    </row>
    <row r="2845" spans="13:15" x14ac:dyDescent="0.25">
      <c r="M2845" t="s">
        <v>4676</v>
      </c>
      <c r="N2845" t="s">
        <v>66</v>
      </c>
      <c r="O2845" t="s">
        <v>4675</v>
      </c>
    </row>
    <row r="2846" spans="13:15" x14ac:dyDescent="0.25">
      <c r="M2846" t="s">
        <v>4677</v>
      </c>
      <c r="N2846" t="s">
        <v>66</v>
      </c>
      <c r="O2846" t="s">
        <v>2178</v>
      </c>
    </row>
    <row r="2847" spans="13:15" x14ac:dyDescent="0.25">
      <c r="M2847" t="s">
        <v>4679</v>
      </c>
      <c r="N2847" t="s">
        <v>66</v>
      </c>
      <c r="O2847" t="s">
        <v>4678</v>
      </c>
    </row>
    <row r="2848" spans="13:15" x14ac:dyDescent="0.25">
      <c r="M2848" t="s">
        <v>4681</v>
      </c>
      <c r="N2848" t="s">
        <v>66</v>
      </c>
      <c r="O2848" t="s">
        <v>4680</v>
      </c>
    </row>
    <row r="2849" spans="13:15" x14ac:dyDescent="0.25">
      <c r="M2849" t="s">
        <v>4682</v>
      </c>
      <c r="N2849" t="s">
        <v>66</v>
      </c>
      <c r="O2849" t="s">
        <v>943</v>
      </c>
    </row>
    <row r="2850" spans="13:15" x14ac:dyDescent="0.25">
      <c r="M2850" t="s">
        <v>4684</v>
      </c>
      <c r="N2850" t="s">
        <v>66</v>
      </c>
      <c r="O2850" t="s">
        <v>4683</v>
      </c>
    </row>
    <row r="2851" spans="13:15" x14ac:dyDescent="0.25">
      <c r="M2851" t="s">
        <v>4685</v>
      </c>
      <c r="N2851" t="s">
        <v>66</v>
      </c>
      <c r="O2851" t="s">
        <v>191</v>
      </c>
    </row>
    <row r="2852" spans="13:15" x14ac:dyDescent="0.25">
      <c r="M2852" t="s">
        <v>4686</v>
      </c>
      <c r="N2852" t="s">
        <v>66</v>
      </c>
      <c r="O2852" t="s">
        <v>2146</v>
      </c>
    </row>
    <row r="2853" spans="13:15" x14ac:dyDescent="0.25">
      <c r="M2853" t="s">
        <v>4687</v>
      </c>
      <c r="N2853" t="s">
        <v>66</v>
      </c>
      <c r="O2853" t="s">
        <v>4070</v>
      </c>
    </row>
    <row r="2854" spans="13:15" x14ac:dyDescent="0.25">
      <c r="M2854" t="s">
        <v>4688</v>
      </c>
      <c r="N2854" t="s">
        <v>66</v>
      </c>
      <c r="O2854" t="s">
        <v>3043</v>
      </c>
    </row>
    <row r="2855" spans="13:15" x14ac:dyDescent="0.25">
      <c r="M2855" t="s">
        <v>4690</v>
      </c>
      <c r="N2855" t="s">
        <v>66</v>
      </c>
      <c r="O2855" t="s">
        <v>4689</v>
      </c>
    </row>
    <row r="2856" spans="13:15" x14ac:dyDescent="0.25">
      <c r="M2856" t="s">
        <v>4691</v>
      </c>
      <c r="N2856" t="s">
        <v>66</v>
      </c>
      <c r="O2856" t="s">
        <v>1864</v>
      </c>
    </row>
    <row r="2857" spans="13:15" x14ac:dyDescent="0.25">
      <c r="M2857" t="s">
        <v>4692</v>
      </c>
      <c r="N2857" t="s">
        <v>66</v>
      </c>
      <c r="O2857" t="s">
        <v>195</v>
      </c>
    </row>
    <row r="2858" spans="13:15" x14ac:dyDescent="0.25">
      <c r="M2858" t="s">
        <v>4694</v>
      </c>
      <c r="N2858" t="s">
        <v>66</v>
      </c>
      <c r="O2858" t="s">
        <v>4693</v>
      </c>
    </row>
    <row r="2859" spans="13:15" x14ac:dyDescent="0.25">
      <c r="M2859" t="s">
        <v>4695</v>
      </c>
      <c r="N2859" t="s">
        <v>66</v>
      </c>
      <c r="O2859" t="s">
        <v>3281</v>
      </c>
    </row>
    <row r="2860" spans="13:15" x14ac:dyDescent="0.25">
      <c r="M2860" t="s">
        <v>4697</v>
      </c>
      <c r="N2860" t="s">
        <v>66</v>
      </c>
      <c r="O2860" t="s">
        <v>4696</v>
      </c>
    </row>
    <row r="2861" spans="13:15" x14ac:dyDescent="0.25">
      <c r="M2861" t="s">
        <v>4699</v>
      </c>
      <c r="N2861" t="s">
        <v>66</v>
      </c>
      <c r="O2861" t="s">
        <v>4698</v>
      </c>
    </row>
    <row r="2862" spans="13:15" x14ac:dyDescent="0.25">
      <c r="M2862" t="s">
        <v>4700</v>
      </c>
      <c r="N2862" t="s">
        <v>66</v>
      </c>
      <c r="O2862" t="s">
        <v>199</v>
      </c>
    </row>
    <row r="2863" spans="13:15" x14ac:dyDescent="0.25">
      <c r="M2863" t="s">
        <v>4701</v>
      </c>
      <c r="N2863" t="s">
        <v>66</v>
      </c>
      <c r="O2863" t="s">
        <v>3509</v>
      </c>
    </row>
    <row r="2864" spans="13:15" x14ac:dyDescent="0.25">
      <c r="M2864" t="s">
        <v>4703</v>
      </c>
      <c r="N2864" t="s">
        <v>66</v>
      </c>
      <c r="O2864" t="s">
        <v>4702</v>
      </c>
    </row>
    <row r="2865" spans="13:15" x14ac:dyDescent="0.25">
      <c r="M2865" t="s">
        <v>4705</v>
      </c>
      <c r="N2865" t="s">
        <v>66</v>
      </c>
      <c r="O2865" t="s">
        <v>4704</v>
      </c>
    </row>
    <row r="2866" spans="13:15" x14ac:dyDescent="0.25">
      <c r="M2866" t="s">
        <v>4707</v>
      </c>
      <c r="N2866" t="s">
        <v>66</v>
      </c>
      <c r="O2866" t="s">
        <v>4706</v>
      </c>
    </row>
    <row r="2867" spans="13:15" x14ac:dyDescent="0.25">
      <c r="M2867" t="s">
        <v>4709</v>
      </c>
      <c r="N2867" t="s">
        <v>66</v>
      </c>
      <c r="O2867" t="s">
        <v>4708</v>
      </c>
    </row>
    <row r="2868" spans="13:15" x14ac:dyDescent="0.25">
      <c r="M2868" t="s">
        <v>4711</v>
      </c>
      <c r="N2868" t="s">
        <v>66</v>
      </c>
      <c r="O2868" t="s">
        <v>4710</v>
      </c>
    </row>
    <row r="2869" spans="13:15" x14ac:dyDescent="0.25">
      <c r="M2869" t="s">
        <v>4712</v>
      </c>
      <c r="N2869" t="s">
        <v>66</v>
      </c>
      <c r="O2869" t="s">
        <v>2933</v>
      </c>
    </row>
    <row r="2870" spans="13:15" x14ac:dyDescent="0.25">
      <c r="M2870" t="s">
        <v>4713</v>
      </c>
      <c r="N2870" t="s">
        <v>66</v>
      </c>
      <c r="O2870" t="s">
        <v>213</v>
      </c>
    </row>
    <row r="2871" spans="13:15" x14ac:dyDescent="0.25">
      <c r="M2871" t="s">
        <v>4715</v>
      </c>
      <c r="N2871" t="s">
        <v>66</v>
      </c>
      <c r="O2871" t="s">
        <v>4714</v>
      </c>
    </row>
    <row r="2872" spans="13:15" x14ac:dyDescent="0.25">
      <c r="M2872" t="s">
        <v>4716</v>
      </c>
      <c r="N2872" t="s">
        <v>66</v>
      </c>
      <c r="O2872" t="s">
        <v>1563</v>
      </c>
    </row>
    <row r="2873" spans="13:15" x14ac:dyDescent="0.25">
      <c r="M2873" t="s">
        <v>4718</v>
      </c>
      <c r="N2873" t="s">
        <v>66</v>
      </c>
      <c r="O2873" t="s">
        <v>4717</v>
      </c>
    </row>
    <row r="2874" spans="13:15" x14ac:dyDescent="0.25">
      <c r="M2874" t="s">
        <v>4719</v>
      </c>
      <c r="N2874" t="s">
        <v>66</v>
      </c>
      <c r="O2874" t="s">
        <v>221</v>
      </c>
    </row>
    <row r="2875" spans="13:15" x14ac:dyDescent="0.25">
      <c r="M2875" t="s">
        <v>4721</v>
      </c>
      <c r="N2875" t="s">
        <v>66</v>
      </c>
      <c r="O2875" t="s">
        <v>4720</v>
      </c>
    </row>
    <row r="2876" spans="13:15" x14ac:dyDescent="0.25">
      <c r="M2876" t="s">
        <v>4722</v>
      </c>
      <c r="N2876" t="s">
        <v>66</v>
      </c>
      <c r="O2876" t="s">
        <v>3309</v>
      </c>
    </row>
    <row r="2877" spans="13:15" x14ac:dyDescent="0.25">
      <c r="M2877" t="s">
        <v>4723</v>
      </c>
      <c r="N2877" t="s">
        <v>66</v>
      </c>
      <c r="O2877" t="s">
        <v>712</v>
      </c>
    </row>
    <row r="2878" spans="13:15" x14ac:dyDescent="0.25">
      <c r="M2878" t="s">
        <v>4724</v>
      </c>
      <c r="N2878" t="s">
        <v>66</v>
      </c>
      <c r="O2878" t="s">
        <v>233</v>
      </c>
    </row>
    <row r="2879" spans="13:15" x14ac:dyDescent="0.25">
      <c r="M2879" t="s">
        <v>4725</v>
      </c>
      <c r="N2879" t="s">
        <v>66</v>
      </c>
      <c r="O2879" t="s">
        <v>1930</v>
      </c>
    </row>
    <row r="2880" spans="13:15" x14ac:dyDescent="0.25">
      <c r="M2880" t="s">
        <v>4727</v>
      </c>
      <c r="N2880" t="s">
        <v>66</v>
      </c>
      <c r="O2880" t="s">
        <v>4726</v>
      </c>
    </row>
    <row r="2881" spans="13:15" x14ac:dyDescent="0.25">
      <c r="M2881" t="s">
        <v>4728</v>
      </c>
      <c r="N2881" t="s">
        <v>66</v>
      </c>
      <c r="O2881" t="s">
        <v>3319</v>
      </c>
    </row>
    <row r="2882" spans="13:15" x14ac:dyDescent="0.25">
      <c r="M2882" t="s">
        <v>4729</v>
      </c>
      <c r="N2882" t="s">
        <v>66</v>
      </c>
      <c r="O2882" t="s">
        <v>3825</v>
      </c>
    </row>
    <row r="2883" spans="13:15" x14ac:dyDescent="0.25">
      <c r="M2883" t="s">
        <v>4731</v>
      </c>
      <c r="N2883" t="s">
        <v>66</v>
      </c>
      <c r="O2883" t="s">
        <v>4730</v>
      </c>
    </row>
    <row r="2884" spans="13:15" x14ac:dyDescent="0.25">
      <c r="M2884" t="s">
        <v>4732</v>
      </c>
      <c r="N2884" t="s">
        <v>66</v>
      </c>
      <c r="O2884" t="s">
        <v>532</v>
      </c>
    </row>
    <row r="2885" spans="13:15" x14ac:dyDescent="0.25">
      <c r="M2885" t="s">
        <v>4733</v>
      </c>
      <c r="N2885" t="s">
        <v>66</v>
      </c>
      <c r="O2885" t="s">
        <v>1586</v>
      </c>
    </row>
    <row r="2886" spans="13:15" x14ac:dyDescent="0.25">
      <c r="M2886" t="s">
        <v>4735</v>
      </c>
      <c r="N2886" t="s">
        <v>66</v>
      </c>
      <c r="O2886" t="s">
        <v>4734</v>
      </c>
    </row>
    <row r="2887" spans="13:15" x14ac:dyDescent="0.25">
      <c r="M2887" t="s">
        <v>4737</v>
      </c>
      <c r="N2887" t="s">
        <v>66</v>
      </c>
      <c r="O2887" t="s">
        <v>4736</v>
      </c>
    </row>
    <row r="2888" spans="13:15" x14ac:dyDescent="0.25">
      <c r="M2888" t="s">
        <v>4739</v>
      </c>
      <c r="N2888" t="s">
        <v>66</v>
      </c>
      <c r="O2888" t="s">
        <v>4738</v>
      </c>
    </row>
    <row r="2889" spans="13:15" x14ac:dyDescent="0.25">
      <c r="M2889" t="s">
        <v>4741</v>
      </c>
      <c r="N2889" t="s">
        <v>66</v>
      </c>
      <c r="O2889" t="s">
        <v>4740</v>
      </c>
    </row>
    <row r="2890" spans="13:15" x14ac:dyDescent="0.25">
      <c r="M2890" t="s">
        <v>4743</v>
      </c>
      <c r="N2890" t="s">
        <v>66</v>
      </c>
      <c r="O2890" t="s">
        <v>4742</v>
      </c>
    </row>
    <row r="2891" spans="13:15" x14ac:dyDescent="0.25">
      <c r="M2891" t="s">
        <v>4745</v>
      </c>
      <c r="N2891" t="s">
        <v>66</v>
      </c>
      <c r="O2891" t="s">
        <v>4744</v>
      </c>
    </row>
    <row r="2892" spans="13:15" x14ac:dyDescent="0.25">
      <c r="M2892" t="s">
        <v>4746</v>
      </c>
      <c r="N2892" t="s">
        <v>66</v>
      </c>
      <c r="O2892" t="s">
        <v>445</v>
      </c>
    </row>
    <row r="2893" spans="13:15" x14ac:dyDescent="0.25">
      <c r="M2893" t="s">
        <v>4748</v>
      </c>
      <c r="N2893" t="s">
        <v>66</v>
      </c>
      <c r="O2893" t="s">
        <v>4747</v>
      </c>
    </row>
    <row r="2894" spans="13:15" x14ac:dyDescent="0.25">
      <c r="M2894" t="s">
        <v>4749</v>
      </c>
      <c r="N2894" t="s">
        <v>66</v>
      </c>
      <c r="O2894" t="s">
        <v>1044</v>
      </c>
    </row>
    <row r="2895" spans="13:15" x14ac:dyDescent="0.25">
      <c r="M2895" t="s">
        <v>4751</v>
      </c>
      <c r="N2895" t="s">
        <v>66</v>
      </c>
      <c r="O2895" t="s">
        <v>4750</v>
      </c>
    </row>
    <row r="2896" spans="13:15" x14ac:dyDescent="0.25">
      <c r="M2896" t="s">
        <v>4753</v>
      </c>
      <c r="N2896" t="s">
        <v>66</v>
      </c>
      <c r="O2896" t="s">
        <v>4752</v>
      </c>
    </row>
    <row r="2897" spans="13:15" x14ac:dyDescent="0.25">
      <c r="M2897" t="s">
        <v>4754</v>
      </c>
      <c r="N2897" t="s">
        <v>66</v>
      </c>
      <c r="O2897" t="s">
        <v>3027</v>
      </c>
    </row>
    <row r="2898" spans="13:15" x14ac:dyDescent="0.25">
      <c r="M2898" t="s">
        <v>4755</v>
      </c>
      <c r="N2898" t="s">
        <v>66</v>
      </c>
      <c r="O2898" t="s">
        <v>245</v>
      </c>
    </row>
    <row r="2899" spans="13:15" x14ac:dyDescent="0.25">
      <c r="M2899" t="s">
        <v>4756</v>
      </c>
      <c r="N2899" t="s">
        <v>66</v>
      </c>
      <c r="O2899" t="s">
        <v>452</v>
      </c>
    </row>
    <row r="2900" spans="13:15" x14ac:dyDescent="0.25">
      <c r="M2900" t="s">
        <v>4758</v>
      </c>
      <c r="N2900" t="s">
        <v>66</v>
      </c>
      <c r="O2900" t="s">
        <v>4757</v>
      </c>
    </row>
    <row r="2901" spans="13:15" x14ac:dyDescent="0.25">
      <c r="M2901" t="s">
        <v>4760</v>
      </c>
      <c r="N2901" t="s">
        <v>66</v>
      </c>
      <c r="O2901" t="s">
        <v>4759</v>
      </c>
    </row>
    <row r="2902" spans="13:15" x14ac:dyDescent="0.25">
      <c r="M2902" t="s">
        <v>4762</v>
      </c>
      <c r="N2902" t="s">
        <v>66</v>
      </c>
      <c r="O2902" t="s">
        <v>4761</v>
      </c>
    </row>
    <row r="2903" spans="13:15" x14ac:dyDescent="0.25">
      <c r="M2903" t="s">
        <v>4764</v>
      </c>
      <c r="N2903" t="s">
        <v>66</v>
      </c>
      <c r="O2903" t="s">
        <v>4763</v>
      </c>
    </row>
    <row r="2904" spans="13:15" x14ac:dyDescent="0.25">
      <c r="M2904" t="s">
        <v>4765</v>
      </c>
      <c r="N2904" t="s">
        <v>66</v>
      </c>
      <c r="O2904" t="s">
        <v>1776</v>
      </c>
    </row>
    <row r="2905" spans="13:15" x14ac:dyDescent="0.25">
      <c r="M2905" t="s">
        <v>4766</v>
      </c>
      <c r="N2905" t="s">
        <v>66</v>
      </c>
      <c r="O2905" t="s">
        <v>3352</v>
      </c>
    </row>
    <row r="2906" spans="13:15" x14ac:dyDescent="0.25">
      <c r="M2906" t="s">
        <v>4767</v>
      </c>
      <c r="N2906" t="s">
        <v>66</v>
      </c>
      <c r="O2906" t="s">
        <v>726</v>
      </c>
    </row>
    <row r="2907" spans="13:15" x14ac:dyDescent="0.25">
      <c r="M2907" t="s">
        <v>4768</v>
      </c>
      <c r="N2907" t="s">
        <v>66</v>
      </c>
      <c r="O2907" t="s">
        <v>1333</v>
      </c>
    </row>
    <row r="2908" spans="13:15" x14ac:dyDescent="0.25">
      <c r="M2908" t="s">
        <v>4769</v>
      </c>
      <c r="N2908" t="s">
        <v>66</v>
      </c>
      <c r="O2908" t="s">
        <v>1094</v>
      </c>
    </row>
    <row r="2909" spans="13:15" x14ac:dyDescent="0.25">
      <c r="M2909" t="s">
        <v>4770</v>
      </c>
      <c r="N2909" t="s">
        <v>66</v>
      </c>
      <c r="O2909" t="s">
        <v>126</v>
      </c>
    </row>
    <row r="2910" spans="13:15" x14ac:dyDescent="0.25">
      <c r="M2910" t="s">
        <v>4771</v>
      </c>
      <c r="N2910" t="s">
        <v>66</v>
      </c>
      <c r="O2910" t="s">
        <v>3848</v>
      </c>
    </row>
    <row r="2911" spans="13:15" x14ac:dyDescent="0.25">
      <c r="M2911" t="s">
        <v>4772</v>
      </c>
      <c r="N2911" t="s">
        <v>66</v>
      </c>
      <c r="O2911" t="s">
        <v>4559</v>
      </c>
    </row>
    <row r="2912" spans="13:15" x14ac:dyDescent="0.25">
      <c r="M2912" t="s">
        <v>4774</v>
      </c>
      <c r="N2912" t="s">
        <v>66</v>
      </c>
      <c r="O2912" t="s">
        <v>4773</v>
      </c>
    </row>
    <row r="2913" spans="13:15" x14ac:dyDescent="0.25">
      <c r="M2913" t="s">
        <v>4775</v>
      </c>
      <c r="N2913" t="s">
        <v>66</v>
      </c>
      <c r="O2913" t="s">
        <v>2127</v>
      </c>
    </row>
    <row r="2914" spans="13:15" x14ac:dyDescent="0.25">
      <c r="M2914" t="s">
        <v>4777</v>
      </c>
      <c r="N2914" t="s">
        <v>66</v>
      </c>
      <c r="O2914" t="s">
        <v>4776</v>
      </c>
    </row>
    <row r="2915" spans="13:15" x14ac:dyDescent="0.25">
      <c r="M2915" t="s">
        <v>4779</v>
      </c>
      <c r="N2915" t="s">
        <v>66</v>
      </c>
      <c r="O2915" t="s">
        <v>4778</v>
      </c>
    </row>
    <row r="2916" spans="13:15" x14ac:dyDescent="0.25">
      <c r="M2916" t="s">
        <v>4781</v>
      </c>
      <c r="N2916" t="s">
        <v>66</v>
      </c>
      <c r="O2916" t="s">
        <v>4780</v>
      </c>
    </row>
    <row r="2917" spans="13:15" x14ac:dyDescent="0.25">
      <c r="M2917" t="s">
        <v>4783</v>
      </c>
      <c r="N2917" t="s">
        <v>66</v>
      </c>
      <c r="O2917" t="s">
        <v>4782</v>
      </c>
    </row>
    <row r="2918" spans="13:15" x14ac:dyDescent="0.25">
      <c r="M2918" t="s">
        <v>4785</v>
      </c>
      <c r="N2918" t="s">
        <v>66</v>
      </c>
      <c r="O2918" t="s">
        <v>4784</v>
      </c>
    </row>
    <row r="2919" spans="13:15" x14ac:dyDescent="0.25">
      <c r="M2919" t="s">
        <v>4787</v>
      </c>
      <c r="N2919" t="s">
        <v>66</v>
      </c>
      <c r="O2919" t="s">
        <v>4786</v>
      </c>
    </row>
    <row r="2920" spans="13:15" x14ac:dyDescent="0.25">
      <c r="M2920" t="s">
        <v>4789</v>
      </c>
      <c r="N2920" t="s">
        <v>66</v>
      </c>
      <c r="O2920" t="s">
        <v>4788</v>
      </c>
    </row>
    <row r="2921" spans="13:15" x14ac:dyDescent="0.25">
      <c r="M2921" t="s">
        <v>4791</v>
      </c>
      <c r="N2921" t="s">
        <v>66</v>
      </c>
      <c r="O2921" t="s">
        <v>4790</v>
      </c>
    </row>
    <row r="2922" spans="13:15" x14ac:dyDescent="0.25">
      <c r="M2922" t="s">
        <v>4793</v>
      </c>
      <c r="N2922" t="s">
        <v>66</v>
      </c>
      <c r="O2922" t="s">
        <v>4792</v>
      </c>
    </row>
    <row r="2923" spans="13:15" x14ac:dyDescent="0.25">
      <c r="M2923" t="s">
        <v>4795</v>
      </c>
      <c r="N2923" t="s">
        <v>66</v>
      </c>
      <c r="O2923" t="s">
        <v>4794</v>
      </c>
    </row>
    <row r="2924" spans="13:15" x14ac:dyDescent="0.25">
      <c r="M2924" t="s">
        <v>4797</v>
      </c>
      <c r="N2924" t="s">
        <v>66</v>
      </c>
      <c r="O2924" t="s">
        <v>4796</v>
      </c>
    </row>
    <row r="2925" spans="13:15" x14ac:dyDescent="0.25">
      <c r="M2925" t="s">
        <v>4799</v>
      </c>
      <c r="N2925" t="s">
        <v>66</v>
      </c>
      <c r="O2925" t="s">
        <v>4798</v>
      </c>
    </row>
    <row r="2926" spans="13:15" x14ac:dyDescent="0.25">
      <c r="M2926" t="s">
        <v>4801</v>
      </c>
      <c r="N2926" t="s">
        <v>66</v>
      </c>
      <c r="O2926" t="s">
        <v>4800</v>
      </c>
    </row>
    <row r="2927" spans="13:15" x14ac:dyDescent="0.25">
      <c r="M2927" t="s">
        <v>4803</v>
      </c>
      <c r="N2927" t="s">
        <v>66</v>
      </c>
      <c r="O2927" t="s">
        <v>4802</v>
      </c>
    </row>
    <row r="2928" spans="13:15" x14ac:dyDescent="0.25">
      <c r="M2928" t="s">
        <v>4805</v>
      </c>
      <c r="N2928" t="s">
        <v>66</v>
      </c>
      <c r="O2928" t="s">
        <v>4804</v>
      </c>
    </row>
    <row r="2929" spans="13:15" x14ac:dyDescent="0.25">
      <c r="M2929" t="s">
        <v>4807</v>
      </c>
      <c r="N2929" t="s">
        <v>66</v>
      </c>
      <c r="O2929" t="s">
        <v>4806</v>
      </c>
    </row>
    <row r="2930" spans="13:15" x14ac:dyDescent="0.25">
      <c r="M2930" t="s">
        <v>4809</v>
      </c>
      <c r="N2930" t="s">
        <v>66</v>
      </c>
      <c r="O2930" t="s">
        <v>4808</v>
      </c>
    </row>
    <row r="2931" spans="13:15" x14ac:dyDescent="0.25">
      <c r="M2931" t="s">
        <v>4811</v>
      </c>
      <c r="N2931" t="s">
        <v>66</v>
      </c>
      <c r="O2931" t="s">
        <v>4810</v>
      </c>
    </row>
    <row r="2932" spans="13:15" x14ac:dyDescent="0.25">
      <c r="M2932" t="s">
        <v>4813</v>
      </c>
      <c r="N2932" t="s">
        <v>66</v>
      </c>
      <c r="O2932" t="s">
        <v>4812</v>
      </c>
    </row>
    <row r="2933" spans="13:15" x14ac:dyDescent="0.25">
      <c r="M2933" t="s">
        <v>4815</v>
      </c>
      <c r="N2933" t="s">
        <v>66</v>
      </c>
      <c r="O2933" t="s">
        <v>4814</v>
      </c>
    </row>
    <row r="2934" spans="13:15" x14ac:dyDescent="0.25">
      <c r="M2934" t="s">
        <v>4817</v>
      </c>
      <c r="N2934" t="s">
        <v>66</v>
      </c>
      <c r="O2934" t="s">
        <v>4816</v>
      </c>
    </row>
    <row r="2935" spans="13:15" x14ac:dyDescent="0.25">
      <c r="M2935" t="s">
        <v>4819</v>
      </c>
      <c r="N2935" t="s">
        <v>66</v>
      </c>
      <c r="O2935" t="s">
        <v>4818</v>
      </c>
    </row>
    <row r="2936" spans="13:15" x14ac:dyDescent="0.25">
      <c r="M2936" t="s">
        <v>4821</v>
      </c>
      <c r="N2936" t="s">
        <v>66</v>
      </c>
      <c r="O2936" t="s">
        <v>4820</v>
      </c>
    </row>
    <row r="2937" spans="13:15" x14ac:dyDescent="0.25">
      <c r="M2937" t="s">
        <v>4823</v>
      </c>
      <c r="N2937" t="s">
        <v>66</v>
      </c>
      <c r="O2937" t="s">
        <v>4822</v>
      </c>
    </row>
    <row r="2938" spans="13:15" x14ac:dyDescent="0.25">
      <c r="M2938" t="s">
        <v>4825</v>
      </c>
      <c r="N2938" t="s">
        <v>66</v>
      </c>
      <c r="O2938" t="s">
        <v>4824</v>
      </c>
    </row>
    <row r="2939" spans="13:15" x14ac:dyDescent="0.25">
      <c r="M2939" t="s">
        <v>4827</v>
      </c>
      <c r="N2939" t="s">
        <v>66</v>
      </c>
      <c r="O2939" t="s">
        <v>4826</v>
      </c>
    </row>
    <row r="2940" spans="13:15" x14ac:dyDescent="0.25">
      <c r="M2940" t="s">
        <v>4829</v>
      </c>
      <c r="N2940" t="s">
        <v>66</v>
      </c>
      <c r="O2940" t="s">
        <v>4828</v>
      </c>
    </row>
    <row r="2941" spans="13:15" x14ac:dyDescent="0.25">
      <c r="M2941" t="s">
        <v>4831</v>
      </c>
      <c r="N2941" t="s">
        <v>66</v>
      </c>
      <c r="O2941" t="s">
        <v>4830</v>
      </c>
    </row>
    <row r="2942" spans="13:15" x14ac:dyDescent="0.25">
      <c r="M2942" t="s">
        <v>4833</v>
      </c>
      <c r="N2942" t="s">
        <v>66</v>
      </c>
      <c r="O2942" t="s">
        <v>4832</v>
      </c>
    </row>
    <row r="2943" spans="13:15" x14ac:dyDescent="0.25">
      <c r="M2943" t="s">
        <v>4835</v>
      </c>
      <c r="N2943" t="s">
        <v>66</v>
      </c>
      <c r="O2943" t="s">
        <v>4834</v>
      </c>
    </row>
    <row r="2944" spans="13:15" x14ac:dyDescent="0.25">
      <c r="M2944" t="s">
        <v>4837</v>
      </c>
      <c r="N2944" t="s">
        <v>66</v>
      </c>
      <c r="O2944" t="s">
        <v>4836</v>
      </c>
    </row>
    <row r="2945" spans="13:15" x14ac:dyDescent="0.25">
      <c r="M2945" t="s">
        <v>4839</v>
      </c>
      <c r="N2945" t="s">
        <v>66</v>
      </c>
      <c r="O2945" t="s">
        <v>4838</v>
      </c>
    </row>
    <row r="2946" spans="13:15" x14ac:dyDescent="0.25">
      <c r="M2946" t="s">
        <v>4841</v>
      </c>
      <c r="N2946" t="s">
        <v>66</v>
      </c>
      <c r="O2946" t="s">
        <v>4840</v>
      </c>
    </row>
    <row r="2947" spans="13:15" x14ac:dyDescent="0.25">
      <c r="M2947" t="s">
        <v>4843</v>
      </c>
      <c r="N2947" t="s">
        <v>66</v>
      </c>
      <c r="O2947" t="s">
        <v>4842</v>
      </c>
    </row>
    <row r="2948" spans="13:15" x14ac:dyDescent="0.25">
      <c r="M2948" t="s">
        <v>4845</v>
      </c>
      <c r="N2948" t="s">
        <v>66</v>
      </c>
      <c r="O2948" t="s">
        <v>4844</v>
      </c>
    </row>
    <row r="2949" spans="13:15" x14ac:dyDescent="0.25">
      <c r="M2949" t="s">
        <v>4847</v>
      </c>
      <c r="N2949" t="s">
        <v>66</v>
      </c>
      <c r="O2949" t="s">
        <v>4846</v>
      </c>
    </row>
    <row r="2950" spans="13:15" x14ac:dyDescent="0.25">
      <c r="M2950" t="s">
        <v>4849</v>
      </c>
      <c r="N2950" t="s">
        <v>66</v>
      </c>
      <c r="O2950" t="s">
        <v>4848</v>
      </c>
    </row>
    <row r="2951" spans="13:15" x14ac:dyDescent="0.25">
      <c r="M2951" t="s">
        <v>4851</v>
      </c>
      <c r="N2951" t="s">
        <v>66</v>
      </c>
      <c r="O2951" t="s">
        <v>4850</v>
      </c>
    </row>
    <row r="2952" spans="13:15" x14ac:dyDescent="0.25">
      <c r="M2952" t="s">
        <v>4853</v>
      </c>
      <c r="N2952" t="s">
        <v>66</v>
      </c>
      <c r="O2952" t="s">
        <v>4852</v>
      </c>
    </row>
    <row r="2953" spans="13:15" x14ac:dyDescent="0.25">
      <c r="M2953" t="s">
        <v>4855</v>
      </c>
      <c r="N2953" t="s">
        <v>66</v>
      </c>
      <c r="O2953" t="s">
        <v>4854</v>
      </c>
    </row>
    <row r="2954" spans="13:15" x14ac:dyDescent="0.25">
      <c r="M2954" t="s">
        <v>4857</v>
      </c>
      <c r="N2954" t="s">
        <v>66</v>
      </c>
      <c r="O2954" t="s">
        <v>4856</v>
      </c>
    </row>
    <row r="2955" spans="13:15" x14ac:dyDescent="0.25">
      <c r="M2955" t="s">
        <v>4858</v>
      </c>
      <c r="N2955" t="s">
        <v>67</v>
      </c>
      <c r="O2955" t="s">
        <v>589</v>
      </c>
    </row>
    <row r="2956" spans="13:15" x14ac:dyDescent="0.25">
      <c r="M2956" t="s">
        <v>4860</v>
      </c>
      <c r="N2956" t="s">
        <v>67</v>
      </c>
      <c r="O2956" t="s">
        <v>4859</v>
      </c>
    </row>
    <row r="2957" spans="13:15" x14ac:dyDescent="0.25">
      <c r="M2957" t="s">
        <v>4861</v>
      </c>
      <c r="N2957" t="s">
        <v>67</v>
      </c>
      <c r="O2957" t="s">
        <v>351</v>
      </c>
    </row>
    <row r="2958" spans="13:15" x14ac:dyDescent="0.25">
      <c r="M2958" t="s">
        <v>4863</v>
      </c>
      <c r="N2958" t="s">
        <v>67</v>
      </c>
      <c r="O2958" t="s">
        <v>4862</v>
      </c>
    </row>
    <row r="2959" spans="13:15" x14ac:dyDescent="0.25">
      <c r="M2959" t="s">
        <v>4865</v>
      </c>
      <c r="N2959" t="s">
        <v>67</v>
      </c>
      <c r="O2959" t="s">
        <v>4864</v>
      </c>
    </row>
    <row r="2960" spans="13:15" x14ac:dyDescent="0.25">
      <c r="M2960" t="s">
        <v>4866</v>
      </c>
      <c r="N2960" t="s">
        <v>67</v>
      </c>
      <c r="O2960" t="s">
        <v>362</v>
      </c>
    </row>
    <row r="2961" spans="13:15" x14ac:dyDescent="0.25">
      <c r="M2961" t="s">
        <v>4867</v>
      </c>
      <c r="N2961" t="s">
        <v>67</v>
      </c>
      <c r="O2961" t="s">
        <v>368</v>
      </c>
    </row>
    <row r="2962" spans="13:15" x14ac:dyDescent="0.25">
      <c r="M2962" t="s">
        <v>4869</v>
      </c>
      <c r="N2962" t="s">
        <v>67</v>
      </c>
      <c r="O2962" t="s">
        <v>4868</v>
      </c>
    </row>
    <row r="2963" spans="13:15" x14ac:dyDescent="0.25">
      <c r="M2963" t="s">
        <v>4870</v>
      </c>
      <c r="N2963" t="s">
        <v>67</v>
      </c>
      <c r="O2963" t="s">
        <v>623</v>
      </c>
    </row>
    <row r="2964" spans="13:15" x14ac:dyDescent="0.25">
      <c r="M2964" t="s">
        <v>4872</v>
      </c>
      <c r="N2964" t="s">
        <v>67</v>
      </c>
      <c r="O2964" t="s">
        <v>4871</v>
      </c>
    </row>
    <row r="2965" spans="13:15" x14ac:dyDescent="0.25">
      <c r="M2965" t="s">
        <v>4873</v>
      </c>
      <c r="N2965" t="s">
        <v>67</v>
      </c>
      <c r="O2965" t="s">
        <v>191</v>
      </c>
    </row>
    <row r="2966" spans="13:15" x14ac:dyDescent="0.25">
      <c r="M2966" t="s">
        <v>4874</v>
      </c>
      <c r="N2966" t="s">
        <v>67</v>
      </c>
      <c r="O2966" t="s">
        <v>633</v>
      </c>
    </row>
    <row r="2967" spans="13:15" x14ac:dyDescent="0.25">
      <c r="M2967" t="s">
        <v>4875</v>
      </c>
      <c r="N2967" t="s">
        <v>67</v>
      </c>
      <c r="O2967" t="s">
        <v>392</v>
      </c>
    </row>
    <row r="2968" spans="13:15" x14ac:dyDescent="0.25">
      <c r="M2968" t="s">
        <v>4877</v>
      </c>
      <c r="N2968" t="s">
        <v>67</v>
      </c>
      <c r="O2968" t="s">
        <v>4876</v>
      </c>
    </row>
    <row r="2969" spans="13:15" x14ac:dyDescent="0.25">
      <c r="M2969" t="s">
        <v>4879</v>
      </c>
      <c r="N2969" t="s">
        <v>67</v>
      </c>
      <c r="O2969" t="s">
        <v>4878</v>
      </c>
    </row>
    <row r="2970" spans="13:15" x14ac:dyDescent="0.25">
      <c r="M2970" t="s">
        <v>4880</v>
      </c>
      <c r="N2970" t="s">
        <v>67</v>
      </c>
      <c r="O2970" t="s">
        <v>205</v>
      </c>
    </row>
    <row r="2971" spans="13:15" x14ac:dyDescent="0.25">
      <c r="M2971" t="s">
        <v>4881</v>
      </c>
      <c r="N2971" t="s">
        <v>67</v>
      </c>
      <c r="O2971" t="s">
        <v>4372</v>
      </c>
    </row>
    <row r="2972" spans="13:15" x14ac:dyDescent="0.25">
      <c r="M2972" t="s">
        <v>4883</v>
      </c>
      <c r="N2972" t="s">
        <v>67</v>
      </c>
      <c r="O2972" t="s">
        <v>4882</v>
      </c>
    </row>
    <row r="2973" spans="13:15" x14ac:dyDescent="0.25">
      <c r="M2973" t="s">
        <v>4885</v>
      </c>
      <c r="N2973" t="s">
        <v>67</v>
      </c>
      <c r="O2973" t="s">
        <v>4884</v>
      </c>
    </row>
    <row r="2974" spans="13:15" x14ac:dyDescent="0.25">
      <c r="M2974" t="s">
        <v>4887</v>
      </c>
      <c r="N2974" t="s">
        <v>67</v>
      </c>
      <c r="O2974" t="s">
        <v>4886</v>
      </c>
    </row>
    <row r="2975" spans="13:15" x14ac:dyDescent="0.25">
      <c r="M2975" t="s">
        <v>4888</v>
      </c>
      <c r="N2975" t="s">
        <v>67</v>
      </c>
      <c r="O2975" t="s">
        <v>1173</v>
      </c>
    </row>
    <row r="2976" spans="13:15" x14ac:dyDescent="0.25">
      <c r="M2976" t="s">
        <v>4889</v>
      </c>
      <c r="N2976" t="s">
        <v>67</v>
      </c>
      <c r="O2976" t="s">
        <v>413</v>
      </c>
    </row>
    <row r="2977" spans="13:15" x14ac:dyDescent="0.25">
      <c r="M2977" t="s">
        <v>4890</v>
      </c>
      <c r="N2977" t="s">
        <v>67</v>
      </c>
      <c r="O2977" t="s">
        <v>1292</v>
      </c>
    </row>
    <row r="2978" spans="13:15" x14ac:dyDescent="0.25">
      <c r="M2978" t="s">
        <v>4892</v>
      </c>
      <c r="N2978" t="s">
        <v>67</v>
      </c>
      <c r="O2978" t="s">
        <v>4891</v>
      </c>
    </row>
    <row r="2979" spans="13:15" x14ac:dyDescent="0.25">
      <c r="M2979" t="s">
        <v>4894</v>
      </c>
      <c r="N2979" t="s">
        <v>67</v>
      </c>
      <c r="O2979" t="s">
        <v>4893</v>
      </c>
    </row>
    <row r="2980" spans="13:15" x14ac:dyDescent="0.25">
      <c r="M2980" t="s">
        <v>4896</v>
      </c>
      <c r="N2980" t="s">
        <v>67</v>
      </c>
      <c r="O2980" t="s">
        <v>4895</v>
      </c>
    </row>
    <row r="2981" spans="13:15" x14ac:dyDescent="0.25">
      <c r="M2981" t="s">
        <v>4897</v>
      </c>
      <c r="N2981" t="s">
        <v>67</v>
      </c>
      <c r="O2981" t="s">
        <v>1033</v>
      </c>
    </row>
    <row r="2982" spans="13:15" x14ac:dyDescent="0.25">
      <c r="M2982" t="s">
        <v>4898</v>
      </c>
      <c r="N2982" t="s">
        <v>67</v>
      </c>
      <c r="O2982" t="s">
        <v>692</v>
      </c>
    </row>
    <row r="2983" spans="13:15" x14ac:dyDescent="0.25">
      <c r="M2983" t="s">
        <v>4900</v>
      </c>
      <c r="N2983" t="s">
        <v>67</v>
      </c>
      <c r="O2983" t="s">
        <v>4899</v>
      </c>
    </row>
    <row r="2984" spans="13:15" x14ac:dyDescent="0.25">
      <c r="M2984" t="s">
        <v>4902</v>
      </c>
      <c r="N2984" t="s">
        <v>67</v>
      </c>
      <c r="O2984" t="s">
        <v>4901</v>
      </c>
    </row>
    <row r="2985" spans="13:15" x14ac:dyDescent="0.25">
      <c r="M2985" t="s">
        <v>4904</v>
      </c>
      <c r="N2985" t="s">
        <v>67</v>
      </c>
      <c r="O2985" t="s">
        <v>4903</v>
      </c>
    </row>
    <row r="2986" spans="13:15" x14ac:dyDescent="0.25">
      <c r="M2986" t="s">
        <v>4906</v>
      </c>
      <c r="N2986" t="s">
        <v>67</v>
      </c>
      <c r="O2986" t="s">
        <v>4905</v>
      </c>
    </row>
    <row r="2987" spans="13:15" x14ac:dyDescent="0.25">
      <c r="M2987" t="s">
        <v>4907</v>
      </c>
      <c r="N2987" t="s">
        <v>67</v>
      </c>
      <c r="O2987" t="s">
        <v>1780</v>
      </c>
    </row>
    <row r="2988" spans="13:15" x14ac:dyDescent="0.25">
      <c r="M2988" t="s">
        <v>4908</v>
      </c>
      <c r="N2988" t="s">
        <v>67</v>
      </c>
      <c r="O2988" t="s">
        <v>2979</v>
      </c>
    </row>
    <row r="2989" spans="13:15" x14ac:dyDescent="0.25">
      <c r="M2989" t="s">
        <v>4910</v>
      </c>
      <c r="N2989" t="s">
        <v>67</v>
      </c>
      <c r="O2989" t="s">
        <v>4909</v>
      </c>
    </row>
    <row r="2990" spans="13:15" x14ac:dyDescent="0.25">
      <c r="M2990" t="s">
        <v>4912</v>
      </c>
      <c r="N2990" t="s">
        <v>67</v>
      </c>
      <c r="O2990" t="s">
        <v>4911</v>
      </c>
    </row>
    <row r="2991" spans="13:15" x14ac:dyDescent="0.25">
      <c r="M2991" t="s">
        <v>4914</v>
      </c>
      <c r="N2991" t="s">
        <v>67</v>
      </c>
      <c r="O2991" t="s">
        <v>4913</v>
      </c>
    </row>
    <row r="2992" spans="13:15" x14ac:dyDescent="0.25">
      <c r="M2992" t="s">
        <v>4916</v>
      </c>
      <c r="N2992" t="s">
        <v>67</v>
      </c>
      <c r="O2992" t="s">
        <v>4915</v>
      </c>
    </row>
    <row r="2993" spans="13:15" x14ac:dyDescent="0.25">
      <c r="M2993" t="s">
        <v>4918</v>
      </c>
      <c r="N2993" t="s">
        <v>67</v>
      </c>
      <c r="O2993" t="s">
        <v>4917</v>
      </c>
    </row>
    <row r="2994" spans="13:15" x14ac:dyDescent="0.25">
      <c r="M2994" t="s">
        <v>4919</v>
      </c>
      <c r="N2994" t="s">
        <v>68</v>
      </c>
      <c r="O2994" t="s">
        <v>137</v>
      </c>
    </row>
    <row r="2995" spans="13:15" x14ac:dyDescent="0.25">
      <c r="M2995" t="s">
        <v>4920</v>
      </c>
      <c r="N2995" t="s">
        <v>68</v>
      </c>
      <c r="O2995" t="s">
        <v>3871</v>
      </c>
    </row>
    <row r="2996" spans="13:15" x14ac:dyDescent="0.25">
      <c r="M2996" t="s">
        <v>4921</v>
      </c>
      <c r="N2996" t="s">
        <v>68</v>
      </c>
      <c r="O2996" t="s">
        <v>353</v>
      </c>
    </row>
    <row r="2997" spans="13:15" x14ac:dyDescent="0.25">
      <c r="M2997" t="s">
        <v>4923</v>
      </c>
      <c r="N2997" t="s">
        <v>68</v>
      </c>
      <c r="O2997" t="s">
        <v>4922</v>
      </c>
    </row>
    <row r="2998" spans="13:15" x14ac:dyDescent="0.25">
      <c r="M2998" t="s">
        <v>4925</v>
      </c>
      <c r="N2998" t="s">
        <v>68</v>
      </c>
      <c r="O2998" t="s">
        <v>4924</v>
      </c>
    </row>
    <row r="2999" spans="13:15" x14ac:dyDescent="0.25">
      <c r="M2999" t="s">
        <v>4927</v>
      </c>
      <c r="N2999" t="s">
        <v>68</v>
      </c>
      <c r="O2999" t="s">
        <v>4926</v>
      </c>
    </row>
    <row r="3000" spans="13:15" x14ac:dyDescent="0.25">
      <c r="M3000" t="s">
        <v>4928</v>
      </c>
      <c r="N3000" t="s">
        <v>68</v>
      </c>
      <c r="O3000" t="s">
        <v>147</v>
      </c>
    </row>
    <row r="3001" spans="13:15" x14ac:dyDescent="0.25">
      <c r="M3001" t="s">
        <v>4929</v>
      </c>
      <c r="N3001" t="s">
        <v>68</v>
      </c>
      <c r="O3001" t="s">
        <v>159</v>
      </c>
    </row>
    <row r="3002" spans="13:15" x14ac:dyDescent="0.25">
      <c r="M3002" t="s">
        <v>4931</v>
      </c>
      <c r="N3002" t="s">
        <v>68</v>
      </c>
      <c r="O3002" t="s">
        <v>4930</v>
      </c>
    </row>
    <row r="3003" spans="13:15" x14ac:dyDescent="0.25">
      <c r="M3003" t="s">
        <v>4932</v>
      </c>
      <c r="N3003" t="s">
        <v>68</v>
      </c>
      <c r="O3003" t="s">
        <v>189</v>
      </c>
    </row>
    <row r="3004" spans="13:15" x14ac:dyDescent="0.25">
      <c r="M3004" t="s">
        <v>4933</v>
      </c>
      <c r="N3004" t="s">
        <v>68</v>
      </c>
      <c r="O3004" t="s">
        <v>949</v>
      </c>
    </row>
    <row r="3005" spans="13:15" x14ac:dyDescent="0.25">
      <c r="M3005" t="s">
        <v>4934</v>
      </c>
      <c r="N3005" t="s">
        <v>68</v>
      </c>
      <c r="O3005" t="s">
        <v>392</v>
      </c>
    </row>
    <row r="3006" spans="13:15" x14ac:dyDescent="0.25">
      <c r="M3006" t="s">
        <v>4936</v>
      </c>
      <c r="N3006" t="s">
        <v>68</v>
      </c>
      <c r="O3006" t="s">
        <v>4935</v>
      </c>
    </row>
    <row r="3007" spans="13:15" x14ac:dyDescent="0.25">
      <c r="M3007" t="s">
        <v>4937</v>
      </c>
      <c r="N3007" t="s">
        <v>68</v>
      </c>
      <c r="O3007" t="s">
        <v>2183</v>
      </c>
    </row>
    <row r="3008" spans="13:15" x14ac:dyDescent="0.25">
      <c r="M3008" t="s">
        <v>4938</v>
      </c>
      <c r="N3008" t="s">
        <v>68</v>
      </c>
      <c r="O3008" t="s">
        <v>966</v>
      </c>
    </row>
    <row r="3009" spans="13:15" x14ac:dyDescent="0.25">
      <c r="M3009" t="s">
        <v>4940</v>
      </c>
      <c r="N3009" t="s">
        <v>68</v>
      </c>
      <c r="O3009" t="s">
        <v>4939</v>
      </c>
    </row>
    <row r="3010" spans="13:15" x14ac:dyDescent="0.25">
      <c r="M3010" t="s">
        <v>4941</v>
      </c>
      <c r="N3010" t="s">
        <v>68</v>
      </c>
      <c r="O3010" t="s">
        <v>1393</v>
      </c>
    </row>
    <row r="3011" spans="13:15" x14ac:dyDescent="0.25">
      <c r="M3011" t="s">
        <v>4942</v>
      </c>
      <c r="N3011" t="s">
        <v>68</v>
      </c>
      <c r="O3011" t="s">
        <v>203</v>
      </c>
    </row>
    <row r="3012" spans="13:15" x14ac:dyDescent="0.25">
      <c r="M3012" t="s">
        <v>4943</v>
      </c>
      <c r="N3012" t="s">
        <v>68</v>
      </c>
      <c r="O3012" t="s">
        <v>205</v>
      </c>
    </row>
    <row r="3013" spans="13:15" x14ac:dyDescent="0.25">
      <c r="M3013" t="s">
        <v>4945</v>
      </c>
      <c r="N3013" t="s">
        <v>68</v>
      </c>
      <c r="O3013" t="s">
        <v>4944</v>
      </c>
    </row>
    <row r="3014" spans="13:15" x14ac:dyDescent="0.25">
      <c r="M3014" t="s">
        <v>4946</v>
      </c>
      <c r="N3014" t="s">
        <v>68</v>
      </c>
      <c r="O3014" t="s">
        <v>1173</v>
      </c>
    </row>
    <row r="3015" spans="13:15" x14ac:dyDescent="0.25">
      <c r="M3015" t="s">
        <v>4947</v>
      </c>
      <c r="N3015" t="s">
        <v>68</v>
      </c>
      <c r="O3015" t="s">
        <v>413</v>
      </c>
    </row>
    <row r="3016" spans="13:15" x14ac:dyDescent="0.25">
      <c r="M3016" t="s">
        <v>4948</v>
      </c>
      <c r="N3016" t="s">
        <v>68</v>
      </c>
      <c r="O3016" t="s">
        <v>417</v>
      </c>
    </row>
    <row r="3017" spans="13:15" x14ac:dyDescent="0.25">
      <c r="M3017" t="s">
        <v>4949</v>
      </c>
      <c r="N3017" t="s">
        <v>68</v>
      </c>
      <c r="O3017" t="s">
        <v>3304</v>
      </c>
    </row>
    <row r="3018" spans="13:15" x14ac:dyDescent="0.25">
      <c r="M3018" t="s">
        <v>4950</v>
      </c>
      <c r="N3018" t="s">
        <v>68</v>
      </c>
      <c r="O3018" t="s">
        <v>225</v>
      </c>
    </row>
    <row r="3019" spans="13:15" x14ac:dyDescent="0.25">
      <c r="M3019" t="s">
        <v>4951</v>
      </c>
      <c r="N3019" t="s">
        <v>68</v>
      </c>
      <c r="O3019" t="s">
        <v>227</v>
      </c>
    </row>
    <row r="3020" spans="13:15" x14ac:dyDescent="0.25">
      <c r="M3020" t="s">
        <v>4952</v>
      </c>
      <c r="N3020" t="s">
        <v>68</v>
      </c>
      <c r="O3020" t="s">
        <v>1292</v>
      </c>
    </row>
    <row r="3021" spans="13:15" x14ac:dyDescent="0.25">
      <c r="M3021" t="s">
        <v>4953</v>
      </c>
      <c r="N3021" t="s">
        <v>68</v>
      </c>
      <c r="O3021" t="s">
        <v>1298</v>
      </c>
    </row>
    <row r="3022" spans="13:15" x14ac:dyDescent="0.25">
      <c r="M3022" t="s">
        <v>4954</v>
      </c>
      <c r="N3022" t="s">
        <v>68</v>
      </c>
      <c r="O3022" t="s">
        <v>662</v>
      </c>
    </row>
    <row r="3023" spans="13:15" x14ac:dyDescent="0.25">
      <c r="M3023" t="s">
        <v>4956</v>
      </c>
      <c r="N3023" t="s">
        <v>68</v>
      </c>
      <c r="O3023" t="s">
        <v>4955</v>
      </c>
    </row>
    <row r="3024" spans="13:15" x14ac:dyDescent="0.25">
      <c r="M3024" t="s">
        <v>4958</v>
      </c>
      <c r="N3024" t="s">
        <v>68</v>
      </c>
      <c r="O3024" t="s">
        <v>4957</v>
      </c>
    </row>
    <row r="3025" spans="13:15" x14ac:dyDescent="0.25">
      <c r="M3025" t="s">
        <v>4959</v>
      </c>
      <c r="N3025" t="s">
        <v>68</v>
      </c>
      <c r="O3025" t="s">
        <v>231</v>
      </c>
    </row>
    <row r="3026" spans="13:15" x14ac:dyDescent="0.25">
      <c r="M3026" t="s">
        <v>4960</v>
      </c>
      <c r="N3026" t="s">
        <v>68</v>
      </c>
      <c r="O3026" t="s">
        <v>235</v>
      </c>
    </row>
    <row r="3027" spans="13:15" x14ac:dyDescent="0.25">
      <c r="M3027" t="s">
        <v>4961</v>
      </c>
      <c r="N3027" t="s">
        <v>68</v>
      </c>
      <c r="O3027" t="s">
        <v>1932</v>
      </c>
    </row>
    <row r="3028" spans="13:15" x14ac:dyDescent="0.25">
      <c r="M3028" t="s">
        <v>4962</v>
      </c>
      <c r="N3028" t="s">
        <v>68</v>
      </c>
      <c r="O3028" t="s">
        <v>114</v>
      </c>
    </row>
    <row r="3029" spans="13:15" x14ac:dyDescent="0.25">
      <c r="M3029" t="s">
        <v>4963</v>
      </c>
      <c r="N3029" t="s">
        <v>68</v>
      </c>
      <c r="O3029" t="s">
        <v>1940</v>
      </c>
    </row>
    <row r="3030" spans="13:15" x14ac:dyDescent="0.25">
      <c r="M3030" t="s">
        <v>4965</v>
      </c>
      <c r="N3030" t="s">
        <v>68</v>
      </c>
      <c r="O3030" t="s">
        <v>4964</v>
      </c>
    </row>
    <row r="3031" spans="13:15" x14ac:dyDescent="0.25">
      <c r="M3031" t="s">
        <v>4966</v>
      </c>
      <c r="N3031" t="s">
        <v>68</v>
      </c>
      <c r="O3031" t="s">
        <v>1592</v>
      </c>
    </row>
    <row r="3032" spans="13:15" x14ac:dyDescent="0.25">
      <c r="M3032" t="s">
        <v>4968</v>
      </c>
      <c r="N3032" t="s">
        <v>68</v>
      </c>
      <c r="O3032" t="s">
        <v>4967</v>
      </c>
    </row>
    <row r="3033" spans="13:15" x14ac:dyDescent="0.25">
      <c r="M3033" t="s">
        <v>4969</v>
      </c>
      <c r="N3033" t="s">
        <v>68</v>
      </c>
      <c r="O3033" t="s">
        <v>821</v>
      </c>
    </row>
    <row r="3034" spans="13:15" x14ac:dyDescent="0.25">
      <c r="M3034" t="s">
        <v>4971</v>
      </c>
      <c r="N3034" t="s">
        <v>68</v>
      </c>
      <c r="O3034" t="s">
        <v>4970</v>
      </c>
    </row>
    <row r="3035" spans="13:15" x14ac:dyDescent="0.25">
      <c r="M3035" t="s">
        <v>4972</v>
      </c>
      <c r="N3035" t="s">
        <v>68</v>
      </c>
      <c r="O3035" t="s">
        <v>243</v>
      </c>
    </row>
    <row r="3036" spans="13:15" x14ac:dyDescent="0.25">
      <c r="M3036" t="s">
        <v>4974</v>
      </c>
      <c r="N3036" t="s">
        <v>68</v>
      </c>
      <c r="O3036" t="s">
        <v>4973</v>
      </c>
    </row>
    <row r="3037" spans="13:15" x14ac:dyDescent="0.25">
      <c r="M3037" t="s">
        <v>4975</v>
      </c>
      <c r="N3037" t="s">
        <v>68</v>
      </c>
      <c r="O3037" t="s">
        <v>4128</v>
      </c>
    </row>
    <row r="3038" spans="13:15" x14ac:dyDescent="0.25">
      <c r="M3038" t="s">
        <v>4977</v>
      </c>
      <c r="N3038" t="s">
        <v>68</v>
      </c>
      <c r="O3038" t="s">
        <v>4976</v>
      </c>
    </row>
    <row r="3039" spans="13:15" x14ac:dyDescent="0.25">
      <c r="M3039" t="s">
        <v>4978</v>
      </c>
      <c r="N3039" t="s">
        <v>68</v>
      </c>
      <c r="O3039" t="s">
        <v>836</v>
      </c>
    </row>
    <row r="3040" spans="13:15" x14ac:dyDescent="0.25">
      <c r="M3040" t="s">
        <v>4980</v>
      </c>
      <c r="N3040" t="s">
        <v>68</v>
      </c>
      <c r="O3040" t="s">
        <v>4979</v>
      </c>
    </row>
    <row r="3041" spans="13:15" x14ac:dyDescent="0.25">
      <c r="M3041" t="s">
        <v>4981</v>
      </c>
      <c r="N3041" t="s">
        <v>68</v>
      </c>
      <c r="O3041" t="s">
        <v>4526</v>
      </c>
    </row>
    <row r="3042" spans="13:15" x14ac:dyDescent="0.25">
      <c r="M3042" t="s">
        <v>4982</v>
      </c>
      <c r="N3042" t="s">
        <v>68</v>
      </c>
      <c r="O3042" t="s">
        <v>4528</v>
      </c>
    </row>
    <row r="3043" spans="13:15" x14ac:dyDescent="0.25">
      <c r="M3043" t="s">
        <v>4983</v>
      </c>
      <c r="N3043" t="s">
        <v>68</v>
      </c>
      <c r="O3043" t="s">
        <v>1097</v>
      </c>
    </row>
    <row r="3044" spans="13:15" x14ac:dyDescent="0.25">
      <c r="M3044" t="s">
        <v>4984</v>
      </c>
      <c r="N3044" t="s">
        <v>68</v>
      </c>
      <c r="O3044" t="s">
        <v>1099</v>
      </c>
    </row>
    <row r="3045" spans="13:15" x14ac:dyDescent="0.25">
      <c r="M3045" t="s">
        <v>4986</v>
      </c>
      <c r="N3045" t="s">
        <v>68</v>
      </c>
      <c r="O3045" t="s">
        <v>4985</v>
      </c>
    </row>
    <row r="3046" spans="13:15" x14ac:dyDescent="0.25">
      <c r="M3046" t="s">
        <v>4988</v>
      </c>
      <c r="N3046" t="s">
        <v>68</v>
      </c>
      <c r="O3046" t="s">
        <v>4987</v>
      </c>
    </row>
    <row r="3047" spans="13:15" x14ac:dyDescent="0.25">
      <c r="M3047" t="s">
        <v>4989</v>
      </c>
      <c r="N3047" t="s">
        <v>68</v>
      </c>
      <c r="O3047" t="s">
        <v>3579</v>
      </c>
    </row>
    <row r="3048" spans="13:15" x14ac:dyDescent="0.25">
      <c r="M3048" t="s">
        <v>4990</v>
      </c>
      <c r="N3048" t="s">
        <v>68</v>
      </c>
      <c r="O3048" t="s">
        <v>129</v>
      </c>
    </row>
    <row r="3049" spans="13:15" x14ac:dyDescent="0.25">
      <c r="M3049" t="s">
        <v>4991</v>
      </c>
      <c r="N3049" t="s">
        <v>69</v>
      </c>
      <c r="O3049" t="s">
        <v>589</v>
      </c>
    </row>
    <row r="3050" spans="13:15" x14ac:dyDescent="0.25">
      <c r="M3050" t="s">
        <v>4992</v>
      </c>
      <c r="N3050" t="s">
        <v>69</v>
      </c>
      <c r="O3050" t="s">
        <v>3462</v>
      </c>
    </row>
    <row r="3051" spans="13:15" x14ac:dyDescent="0.25">
      <c r="M3051" t="s">
        <v>4994</v>
      </c>
      <c r="N3051" t="s">
        <v>69</v>
      </c>
      <c r="O3051" t="s">
        <v>4993</v>
      </c>
    </row>
    <row r="3052" spans="13:15" x14ac:dyDescent="0.25">
      <c r="M3052" t="s">
        <v>4996</v>
      </c>
      <c r="N3052" t="s">
        <v>69</v>
      </c>
      <c r="O3052" t="s">
        <v>4995</v>
      </c>
    </row>
    <row r="3053" spans="13:15" x14ac:dyDescent="0.25">
      <c r="M3053" t="s">
        <v>4997</v>
      </c>
      <c r="N3053" t="s">
        <v>69</v>
      </c>
      <c r="O3053" t="s">
        <v>1204</v>
      </c>
    </row>
    <row r="3054" spans="13:15" x14ac:dyDescent="0.25">
      <c r="M3054" t="s">
        <v>4998</v>
      </c>
      <c r="N3054" t="s">
        <v>69</v>
      </c>
      <c r="O3054" t="s">
        <v>2867</v>
      </c>
    </row>
    <row r="3055" spans="13:15" x14ac:dyDescent="0.25">
      <c r="M3055" t="s">
        <v>5000</v>
      </c>
      <c r="N3055" t="s">
        <v>69</v>
      </c>
      <c r="O3055" t="s">
        <v>4999</v>
      </c>
    </row>
    <row r="3056" spans="13:15" x14ac:dyDescent="0.25">
      <c r="M3056" t="s">
        <v>5002</v>
      </c>
      <c r="N3056" t="s">
        <v>69</v>
      </c>
      <c r="O3056" t="s">
        <v>5001</v>
      </c>
    </row>
    <row r="3057" spans="13:15" x14ac:dyDescent="0.25">
      <c r="M3057" t="s">
        <v>5003</v>
      </c>
      <c r="N3057" t="s">
        <v>69</v>
      </c>
      <c r="O3057" t="s">
        <v>2222</v>
      </c>
    </row>
    <row r="3058" spans="13:15" x14ac:dyDescent="0.25">
      <c r="M3058" t="s">
        <v>5004</v>
      </c>
      <c r="N3058" t="s">
        <v>69</v>
      </c>
      <c r="O3058" t="s">
        <v>362</v>
      </c>
    </row>
    <row r="3059" spans="13:15" x14ac:dyDescent="0.25">
      <c r="M3059" t="s">
        <v>5005</v>
      </c>
      <c r="N3059" t="s">
        <v>69</v>
      </c>
      <c r="O3059" t="s">
        <v>368</v>
      </c>
    </row>
    <row r="3060" spans="13:15" x14ac:dyDescent="0.25">
      <c r="M3060" t="s">
        <v>5006</v>
      </c>
      <c r="N3060" t="s">
        <v>69</v>
      </c>
      <c r="O3060" t="s">
        <v>374</v>
      </c>
    </row>
    <row r="3061" spans="13:15" x14ac:dyDescent="0.25">
      <c r="M3061" t="s">
        <v>5008</v>
      </c>
      <c r="N3061" t="s">
        <v>69</v>
      </c>
      <c r="O3061" t="s">
        <v>5007</v>
      </c>
    </row>
    <row r="3062" spans="13:15" x14ac:dyDescent="0.25">
      <c r="M3062" t="s">
        <v>5009</v>
      </c>
      <c r="N3062" t="s">
        <v>69</v>
      </c>
      <c r="O3062" t="s">
        <v>922</v>
      </c>
    </row>
    <row r="3063" spans="13:15" x14ac:dyDescent="0.25">
      <c r="M3063" t="s">
        <v>5011</v>
      </c>
      <c r="N3063" t="s">
        <v>69</v>
      </c>
      <c r="O3063" t="s">
        <v>5010</v>
      </c>
    </row>
    <row r="3064" spans="13:15" x14ac:dyDescent="0.25">
      <c r="M3064" t="s">
        <v>5012</v>
      </c>
      <c r="N3064" t="s">
        <v>69</v>
      </c>
      <c r="O3064" t="s">
        <v>623</v>
      </c>
    </row>
    <row r="3065" spans="13:15" x14ac:dyDescent="0.25">
      <c r="M3065" t="s">
        <v>5013</v>
      </c>
      <c r="N3065" t="s">
        <v>69</v>
      </c>
      <c r="O3065" t="s">
        <v>3397</v>
      </c>
    </row>
    <row r="3066" spans="13:15" x14ac:dyDescent="0.25">
      <c r="M3066" t="s">
        <v>5015</v>
      </c>
      <c r="N3066" t="s">
        <v>69</v>
      </c>
      <c r="O3066" t="s">
        <v>5014</v>
      </c>
    </row>
    <row r="3067" spans="13:15" x14ac:dyDescent="0.25">
      <c r="M3067" t="s">
        <v>5016</v>
      </c>
      <c r="N3067" t="s">
        <v>69</v>
      </c>
      <c r="O3067" t="s">
        <v>3892</v>
      </c>
    </row>
    <row r="3068" spans="13:15" x14ac:dyDescent="0.25">
      <c r="M3068" t="s">
        <v>5018</v>
      </c>
      <c r="N3068" t="s">
        <v>69</v>
      </c>
      <c r="O3068" t="s">
        <v>5017</v>
      </c>
    </row>
    <row r="3069" spans="13:15" x14ac:dyDescent="0.25">
      <c r="M3069" t="s">
        <v>5019</v>
      </c>
      <c r="N3069" t="s">
        <v>69</v>
      </c>
      <c r="O3069" t="s">
        <v>3792</v>
      </c>
    </row>
    <row r="3070" spans="13:15" x14ac:dyDescent="0.25">
      <c r="M3070" t="s">
        <v>5020</v>
      </c>
      <c r="N3070" t="s">
        <v>69</v>
      </c>
      <c r="O3070" t="s">
        <v>392</v>
      </c>
    </row>
    <row r="3071" spans="13:15" x14ac:dyDescent="0.25">
      <c r="M3071" t="s">
        <v>5021</v>
      </c>
      <c r="N3071" t="s">
        <v>69</v>
      </c>
      <c r="O3071" t="s">
        <v>1866</v>
      </c>
    </row>
    <row r="3072" spans="13:15" x14ac:dyDescent="0.25">
      <c r="M3072" t="s">
        <v>5023</v>
      </c>
      <c r="N3072" t="s">
        <v>69</v>
      </c>
      <c r="O3072" t="s">
        <v>5022</v>
      </c>
    </row>
    <row r="3073" spans="13:15" x14ac:dyDescent="0.25">
      <c r="M3073" t="s">
        <v>5024</v>
      </c>
      <c r="N3073" t="s">
        <v>69</v>
      </c>
      <c r="O3073" t="s">
        <v>91</v>
      </c>
    </row>
    <row r="3074" spans="13:15" x14ac:dyDescent="0.25">
      <c r="M3074" t="s">
        <v>5025</v>
      </c>
      <c r="N3074" t="s">
        <v>69</v>
      </c>
      <c r="O3074" t="s">
        <v>2255</v>
      </c>
    </row>
    <row r="3075" spans="13:15" x14ac:dyDescent="0.25">
      <c r="M3075" t="s">
        <v>5026</v>
      </c>
      <c r="N3075" t="s">
        <v>69</v>
      </c>
      <c r="O3075" t="s">
        <v>203</v>
      </c>
    </row>
    <row r="3076" spans="13:15" x14ac:dyDescent="0.25">
      <c r="M3076" t="s">
        <v>5027</v>
      </c>
      <c r="N3076" t="s">
        <v>69</v>
      </c>
      <c r="O3076" t="s">
        <v>205</v>
      </c>
    </row>
    <row r="3077" spans="13:15" x14ac:dyDescent="0.25">
      <c r="M3077" t="s">
        <v>5029</v>
      </c>
      <c r="N3077" t="s">
        <v>69</v>
      </c>
      <c r="O3077" t="s">
        <v>5028</v>
      </c>
    </row>
    <row r="3078" spans="13:15" x14ac:dyDescent="0.25">
      <c r="M3078" t="s">
        <v>5031</v>
      </c>
      <c r="N3078" t="s">
        <v>69</v>
      </c>
      <c r="O3078" t="s">
        <v>5030</v>
      </c>
    </row>
    <row r="3079" spans="13:15" x14ac:dyDescent="0.25">
      <c r="M3079" t="s">
        <v>5033</v>
      </c>
      <c r="N3079" t="s">
        <v>69</v>
      </c>
      <c r="O3079" t="s">
        <v>5032</v>
      </c>
    </row>
    <row r="3080" spans="13:15" x14ac:dyDescent="0.25">
      <c r="M3080" t="s">
        <v>5035</v>
      </c>
      <c r="N3080" t="s">
        <v>69</v>
      </c>
      <c r="O3080" t="s">
        <v>5034</v>
      </c>
    </row>
    <row r="3081" spans="13:15" x14ac:dyDescent="0.25">
      <c r="M3081" t="s">
        <v>5036</v>
      </c>
      <c r="N3081" t="s">
        <v>69</v>
      </c>
      <c r="O3081" t="s">
        <v>409</v>
      </c>
    </row>
    <row r="3082" spans="13:15" x14ac:dyDescent="0.25">
      <c r="M3082" t="s">
        <v>5038</v>
      </c>
      <c r="N3082" t="s">
        <v>69</v>
      </c>
      <c r="O3082" t="s">
        <v>5037</v>
      </c>
    </row>
    <row r="3083" spans="13:15" x14ac:dyDescent="0.25">
      <c r="M3083" t="s">
        <v>5039</v>
      </c>
      <c r="N3083" t="s">
        <v>69</v>
      </c>
      <c r="O3083" t="s">
        <v>413</v>
      </c>
    </row>
    <row r="3084" spans="13:15" x14ac:dyDescent="0.25">
      <c r="M3084" t="s">
        <v>5041</v>
      </c>
      <c r="N3084" t="s">
        <v>69</v>
      </c>
      <c r="O3084" t="s">
        <v>5040</v>
      </c>
    </row>
    <row r="3085" spans="13:15" x14ac:dyDescent="0.25">
      <c r="M3085" t="s">
        <v>5043</v>
      </c>
      <c r="N3085" t="s">
        <v>69</v>
      </c>
      <c r="O3085" t="s">
        <v>5042</v>
      </c>
    </row>
    <row r="3086" spans="13:15" x14ac:dyDescent="0.25">
      <c r="M3086" t="s">
        <v>5045</v>
      </c>
      <c r="N3086" t="s">
        <v>69</v>
      </c>
      <c r="O3086" t="s">
        <v>5044</v>
      </c>
    </row>
    <row r="3087" spans="13:15" x14ac:dyDescent="0.25">
      <c r="M3087" t="s">
        <v>5046</v>
      </c>
      <c r="N3087" t="s">
        <v>69</v>
      </c>
      <c r="O3087" t="s">
        <v>2283</v>
      </c>
    </row>
    <row r="3088" spans="13:15" x14ac:dyDescent="0.25">
      <c r="M3088" t="s">
        <v>5047</v>
      </c>
      <c r="N3088" t="s">
        <v>69</v>
      </c>
      <c r="O3088" t="s">
        <v>2288</v>
      </c>
    </row>
    <row r="3089" spans="13:15" x14ac:dyDescent="0.25">
      <c r="M3089" t="s">
        <v>5049</v>
      </c>
      <c r="N3089" t="s">
        <v>69</v>
      </c>
      <c r="O3089" t="s">
        <v>5048</v>
      </c>
    </row>
    <row r="3090" spans="13:15" x14ac:dyDescent="0.25">
      <c r="M3090" t="s">
        <v>5050</v>
      </c>
      <c r="N3090" t="s">
        <v>69</v>
      </c>
      <c r="O3090" t="s">
        <v>231</v>
      </c>
    </row>
    <row r="3091" spans="13:15" x14ac:dyDescent="0.25">
      <c r="M3091" t="s">
        <v>5052</v>
      </c>
      <c r="N3091" t="s">
        <v>69</v>
      </c>
      <c r="O3091" t="s">
        <v>5051</v>
      </c>
    </row>
    <row r="3092" spans="13:15" x14ac:dyDescent="0.25">
      <c r="M3092" t="s">
        <v>5053</v>
      </c>
      <c r="N3092" t="s">
        <v>69</v>
      </c>
      <c r="O3092" t="s">
        <v>1181</v>
      </c>
    </row>
    <row r="3093" spans="13:15" x14ac:dyDescent="0.25">
      <c r="M3093" t="s">
        <v>5055</v>
      </c>
      <c r="N3093" t="s">
        <v>69</v>
      </c>
      <c r="O3093" t="s">
        <v>5054</v>
      </c>
    </row>
    <row r="3094" spans="13:15" x14ac:dyDescent="0.25">
      <c r="M3094" t="s">
        <v>5057</v>
      </c>
      <c r="N3094" t="s">
        <v>69</v>
      </c>
      <c r="O3094" t="s">
        <v>5056</v>
      </c>
    </row>
    <row r="3095" spans="13:15" x14ac:dyDescent="0.25">
      <c r="M3095" t="s">
        <v>5059</v>
      </c>
      <c r="N3095" t="s">
        <v>69</v>
      </c>
      <c r="O3095" t="s">
        <v>5058</v>
      </c>
    </row>
    <row r="3096" spans="13:15" x14ac:dyDescent="0.25">
      <c r="M3096" t="s">
        <v>5060</v>
      </c>
      <c r="N3096" t="s">
        <v>69</v>
      </c>
      <c r="O3096" t="s">
        <v>1033</v>
      </c>
    </row>
    <row r="3097" spans="13:15" x14ac:dyDescent="0.25">
      <c r="M3097" t="s">
        <v>5061</v>
      </c>
      <c r="N3097" t="s">
        <v>69</v>
      </c>
      <c r="O3097" t="s">
        <v>439</v>
      </c>
    </row>
    <row r="3098" spans="13:15" x14ac:dyDescent="0.25">
      <c r="M3098" t="s">
        <v>5062</v>
      </c>
      <c r="N3098" t="s">
        <v>69</v>
      </c>
      <c r="O3098" t="s">
        <v>3550</v>
      </c>
    </row>
    <row r="3099" spans="13:15" x14ac:dyDescent="0.25">
      <c r="M3099" t="s">
        <v>5064</v>
      </c>
      <c r="N3099" t="s">
        <v>69</v>
      </c>
      <c r="O3099" t="s">
        <v>5063</v>
      </c>
    </row>
    <row r="3100" spans="13:15" x14ac:dyDescent="0.25">
      <c r="M3100" t="s">
        <v>5066</v>
      </c>
      <c r="N3100" t="s">
        <v>69</v>
      </c>
      <c r="O3100" t="s">
        <v>5065</v>
      </c>
    </row>
    <row r="3101" spans="13:15" x14ac:dyDescent="0.25">
      <c r="M3101" t="s">
        <v>5067</v>
      </c>
      <c r="N3101" t="s">
        <v>69</v>
      </c>
      <c r="O3101" t="s">
        <v>1317</v>
      </c>
    </row>
    <row r="3102" spans="13:15" x14ac:dyDescent="0.25">
      <c r="M3102" t="s">
        <v>5068</v>
      </c>
      <c r="N3102" t="s">
        <v>69</v>
      </c>
      <c r="O3102" t="s">
        <v>2450</v>
      </c>
    </row>
    <row r="3103" spans="13:15" x14ac:dyDescent="0.25">
      <c r="M3103" t="s">
        <v>5069</v>
      </c>
      <c r="N3103" t="s">
        <v>69</v>
      </c>
      <c r="O3103" t="s">
        <v>4477</v>
      </c>
    </row>
    <row r="3104" spans="13:15" x14ac:dyDescent="0.25">
      <c r="M3104" t="s">
        <v>5071</v>
      </c>
      <c r="N3104" t="s">
        <v>69</v>
      </c>
      <c r="O3104" t="s">
        <v>5070</v>
      </c>
    </row>
    <row r="3105" spans="13:15" x14ac:dyDescent="0.25">
      <c r="M3105" t="s">
        <v>5073</v>
      </c>
      <c r="N3105" t="s">
        <v>69</v>
      </c>
      <c r="O3105" t="s">
        <v>5072</v>
      </c>
    </row>
    <row r="3106" spans="13:15" x14ac:dyDescent="0.25">
      <c r="M3106" t="s">
        <v>5075</v>
      </c>
      <c r="N3106" t="s">
        <v>69</v>
      </c>
      <c r="O3106" t="s">
        <v>5074</v>
      </c>
    </row>
    <row r="3107" spans="13:15" x14ac:dyDescent="0.25">
      <c r="M3107" t="s">
        <v>5077</v>
      </c>
      <c r="N3107" t="s">
        <v>69</v>
      </c>
      <c r="O3107" t="s">
        <v>5076</v>
      </c>
    </row>
    <row r="3108" spans="13:15" x14ac:dyDescent="0.25">
      <c r="M3108" t="s">
        <v>5079</v>
      </c>
      <c r="N3108" t="s">
        <v>69</v>
      </c>
      <c r="O3108" t="s">
        <v>5078</v>
      </c>
    </row>
    <row r="3109" spans="13:15" x14ac:dyDescent="0.25">
      <c r="M3109" t="s">
        <v>5080</v>
      </c>
      <c r="N3109" t="s">
        <v>69</v>
      </c>
      <c r="O3109" t="s">
        <v>836</v>
      </c>
    </row>
    <row r="3110" spans="13:15" x14ac:dyDescent="0.25">
      <c r="M3110" t="s">
        <v>5082</v>
      </c>
      <c r="N3110" t="s">
        <v>69</v>
      </c>
      <c r="O3110" t="s">
        <v>5081</v>
      </c>
    </row>
    <row r="3111" spans="13:15" x14ac:dyDescent="0.25">
      <c r="M3111" t="s">
        <v>5083</v>
      </c>
      <c r="N3111" t="s">
        <v>69</v>
      </c>
      <c r="O3111" t="s">
        <v>2750</v>
      </c>
    </row>
    <row r="3112" spans="13:15" x14ac:dyDescent="0.25">
      <c r="M3112" t="s">
        <v>5085</v>
      </c>
      <c r="N3112" t="s">
        <v>69</v>
      </c>
      <c r="O3112" t="s">
        <v>5084</v>
      </c>
    </row>
    <row r="3113" spans="13:15" x14ac:dyDescent="0.25">
      <c r="M3113" t="s">
        <v>5086</v>
      </c>
      <c r="N3113" t="s">
        <v>69</v>
      </c>
      <c r="O3113" t="s">
        <v>4029</v>
      </c>
    </row>
    <row r="3114" spans="13:15" x14ac:dyDescent="0.25">
      <c r="M3114" t="s">
        <v>5088</v>
      </c>
      <c r="N3114" t="s">
        <v>69</v>
      </c>
      <c r="O3114" t="s">
        <v>5087</v>
      </c>
    </row>
    <row r="3115" spans="13:15" x14ac:dyDescent="0.25">
      <c r="M3115" t="s">
        <v>5089</v>
      </c>
      <c r="N3115" t="s">
        <v>69</v>
      </c>
      <c r="O3115" t="s">
        <v>126</v>
      </c>
    </row>
    <row r="3116" spans="13:15" x14ac:dyDescent="0.25">
      <c r="M3116" t="s">
        <v>5091</v>
      </c>
      <c r="N3116" t="s">
        <v>69</v>
      </c>
      <c r="O3116" t="s">
        <v>5090</v>
      </c>
    </row>
    <row r="3117" spans="13:15" x14ac:dyDescent="0.25">
      <c r="M3117" t="s">
        <v>5093</v>
      </c>
      <c r="N3117" t="s">
        <v>69</v>
      </c>
      <c r="O3117" t="s">
        <v>5092</v>
      </c>
    </row>
    <row r="3118" spans="13:15" x14ac:dyDescent="0.25">
      <c r="M3118" t="s">
        <v>5095</v>
      </c>
      <c r="N3118" t="s">
        <v>69</v>
      </c>
      <c r="O3118" t="s">
        <v>5094</v>
      </c>
    </row>
    <row r="3119" spans="13:15" x14ac:dyDescent="0.25">
      <c r="M3119" t="s">
        <v>5096</v>
      </c>
      <c r="N3119" t="s">
        <v>69</v>
      </c>
      <c r="O3119" t="s">
        <v>1350</v>
      </c>
    </row>
    <row r="3120" spans="13:15" x14ac:dyDescent="0.25">
      <c r="M3120" t="s">
        <v>5097</v>
      </c>
      <c r="N3120" t="s">
        <v>69</v>
      </c>
      <c r="O3120" t="s">
        <v>3579</v>
      </c>
    </row>
    <row r="3121" spans="13:15" x14ac:dyDescent="0.25">
      <c r="M3121" t="s">
        <v>5098</v>
      </c>
      <c r="N3121" t="s">
        <v>70</v>
      </c>
      <c r="O3121" t="s">
        <v>3121</v>
      </c>
    </row>
    <row r="3122" spans="13:15" x14ac:dyDescent="0.25">
      <c r="M3122" t="s">
        <v>5099</v>
      </c>
      <c r="N3122" t="s">
        <v>70</v>
      </c>
      <c r="O3122" t="s">
        <v>2762</v>
      </c>
    </row>
    <row r="3123" spans="13:15" x14ac:dyDescent="0.25">
      <c r="M3123" t="s">
        <v>5100</v>
      </c>
      <c r="N3123" t="s">
        <v>70</v>
      </c>
      <c r="O3123" t="s">
        <v>1830</v>
      </c>
    </row>
    <row r="3124" spans="13:15" x14ac:dyDescent="0.25">
      <c r="M3124" t="s">
        <v>5101</v>
      </c>
      <c r="N3124" t="s">
        <v>70</v>
      </c>
      <c r="O3124" t="s">
        <v>2767</v>
      </c>
    </row>
    <row r="3125" spans="13:15" x14ac:dyDescent="0.25">
      <c r="M3125" t="s">
        <v>5103</v>
      </c>
      <c r="N3125" t="s">
        <v>70</v>
      </c>
      <c r="O3125" t="s">
        <v>5102</v>
      </c>
    </row>
    <row r="3126" spans="13:15" x14ac:dyDescent="0.25">
      <c r="M3126" t="s">
        <v>5104</v>
      </c>
      <c r="N3126" t="s">
        <v>70</v>
      </c>
      <c r="O3126" t="s">
        <v>3709</v>
      </c>
    </row>
    <row r="3127" spans="13:15" x14ac:dyDescent="0.25">
      <c r="M3127" t="s">
        <v>5105</v>
      </c>
      <c r="N3127" t="s">
        <v>70</v>
      </c>
      <c r="O3127" t="s">
        <v>631</v>
      </c>
    </row>
    <row r="3128" spans="13:15" x14ac:dyDescent="0.25">
      <c r="M3128" t="s">
        <v>5107</v>
      </c>
      <c r="N3128" t="s">
        <v>70</v>
      </c>
      <c r="O3128" t="s">
        <v>5106</v>
      </c>
    </row>
    <row r="3129" spans="13:15" x14ac:dyDescent="0.25">
      <c r="M3129" t="s">
        <v>5109</v>
      </c>
      <c r="N3129" t="s">
        <v>70</v>
      </c>
      <c r="O3129" t="s">
        <v>5108</v>
      </c>
    </row>
    <row r="3130" spans="13:15" x14ac:dyDescent="0.25">
      <c r="M3130" t="s">
        <v>5110</v>
      </c>
      <c r="N3130" t="s">
        <v>70</v>
      </c>
      <c r="O3130" t="s">
        <v>407</v>
      </c>
    </row>
    <row r="3131" spans="13:15" x14ac:dyDescent="0.25">
      <c r="M3131" t="s">
        <v>5112</v>
      </c>
      <c r="N3131" t="s">
        <v>70</v>
      </c>
      <c r="O3131" t="s">
        <v>5111</v>
      </c>
    </row>
    <row r="3132" spans="13:15" x14ac:dyDescent="0.25">
      <c r="M3132" t="s">
        <v>5113</v>
      </c>
      <c r="N3132" t="s">
        <v>70</v>
      </c>
      <c r="O3132" t="s">
        <v>413</v>
      </c>
    </row>
    <row r="3133" spans="13:15" x14ac:dyDescent="0.25">
      <c r="M3133" t="s">
        <v>5115</v>
      </c>
      <c r="N3133" t="s">
        <v>70</v>
      </c>
      <c r="O3133" t="s">
        <v>5114</v>
      </c>
    </row>
    <row r="3134" spans="13:15" x14ac:dyDescent="0.25">
      <c r="M3134" t="s">
        <v>5117</v>
      </c>
      <c r="N3134" t="s">
        <v>70</v>
      </c>
      <c r="O3134" t="s">
        <v>5116</v>
      </c>
    </row>
    <row r="3135" spans="13:15" x14ac:dyDescent="0.25">
      <c r="M3135" t="s">
        <v>5118</v>
      </c>
      <c r="N3135" t="s">
        <v>70</v>
      </c>
      <c r="O3135" t="s">
        <v>675</v>
      </c>
    </row>
    <row r="3136" spans="13:15" x14ac:dyDescent="0.25">
      <c r="M3136" t="s">
        <v>5119</v>
      </c>
      <c r="N3136" t="s">
        <v>70</v>
      </c>
      <c r="O3136" t="s">
        <v>2714</v>
      </c>
    </row>
    <row r="3137" spans="13:15" x14ac:dyDescent="0.25">
      <c r="M3137" t="s">
        <v>5120</v>
      </c>
      <c r="N3137" t="s">
        <v>70</v>
      </c>
      <c r="O3137" t="s">
        <v>1770</v>
      </c>
    </row>
    <row r="3138" spans="13:15" x14ac:dyDescent="0.25">
      <c r="M3138" t="s">
        <v>5122</v>
      </c>
      <c r="N3138" t="s">
        <v>70</v>
      </c>
      <c r="O3138" t="s">
        <v>5121</v>
      </c>
    </row>
    <row r="3139" spans="13:15" x14ac:dyDescent="0.25">
      <c r="M3139" t="s">
        <v>5124</v>
      </c>
      <c r="N3139" t="s">
        <v>70</v>
      </c>
      <c r="O3139" t="s">
        <v>5123</v>
      </c>
    </row>
    <row r="3140" spans="13:15" x14ac:dyDescent="0.25">
      <c r="M3140" t="s">
        <v>5125</v>
      </c>
      <c r="N3140" t="s">
        <v>70</v>
      </c>
      <c r="O3140" t="s">
        <v>1191</v>
      </c>
    </row>
    <row r="3141" spans="13:15" x14ac:dyDescent="0.25">
      <c r="M3141" t="s">
        <v>5127</v>
      </c>
      <c r="N3141" t="s">
        <v>70</v>
      </c>
      <c r="O3141" t="s">
        <v>5126</v>
      </c>
    </row>
    <row r="3142" spans="13:15" x14ac:dyDescent="0.25">
      <c r="M3142" t="s">
        <v>5129</v>
      </c>
      <c r="N3142" t="s">
        <v>70</v>
      </c>
      <c r="O3142" t="s">
        <v>5128</v>
      </c>
    </row>
    <row r="3143" spans="13:15" x14ac:dyDescent="0.25">
      <c r="M3143" t="s">
        <v>5131</v>
      </c>
      <c r="N3143" t="s">
        <v>70</v>
      </c>
      <c r="O3143" t="s">
        <v>5130</v>
      </c>
    </row>
    <row r="3144" spans="13:15" x14ac:dyDescent="0.25">
      <c r="M3144" t="s">
        <v>5133</v>
      </c>
      <c r="N3144" t="s">
        <v>20</v>
      </c>
      <c r="O3144" t="s">
        <v>5132</v>
      </c>
    </row>
    <row r="3145" spans="13:15" x14ac:dyDescent="0.25">
      <c r="M3145" t="s">
        <v>5135</v>
      </c>
      <c r="N3145" t="s">
        <v>20</v>
      </c>
      <c r="O3145" t="s">
        <v>5134</v>
      </c>
    </row>
    <row r="3146" spans="13:15" x14ac:dyDescent="0.25">
      <c r="M3146" t="s">
        <v>5137</v>
      </c>
      <c r="N3146" t="s">
        <v>20</v>
      </c>
      <c r="O3146" t="s">
        <v>5136</v>
      </c>
    </row>
    <row r="3147" spans="13:15" x14ac:dyDescent="0.25">
      <c r="M3147" t="s">
        <v>5139</v>
      </c>
      <c r="N3147" t="s">
        <v>20</v>
      </c>
      <c r="O3147" t="s">
        <v>5138</v>
      </c>
    </row>
    <row r="3148" spans="13:15" x14ac:dyDescent="0.25">
      <c r="M3148" t="s">
        <v>5141</v>
      </c>
      <c r="N3148" t="s">
        <v>20</v>
      </c>
      <c r="O3148" t="s">
        <v>5140</v>
      </c>
    </row>
    <row r="3149" spans="13:15" x14ac:dyDescent="0.25">
      <c r="M3149" t="s">
        <v>5143</v>
      </c>
      <c r="N3149" t="s">
        <v>20</v>
      </c>
      <c r="O3149" t="s">
        <v>5142</v>
      </c>
    </row>
    <row r="3150" spans="13:15" x14ac:dyDescent="0.25">
      <c r="M3150" t="s">
        <v>5145</v>
      </c>
      <c r="N3150" t="s">
        <v>20</v>
      </c>
      <c r="O3150" t="s">
        <v>5144</v>
      </c>
    </row>
    <row r="3151" spans="13:15" x14ac:dyDescent="0.25">
      <c r="M3151" t="s">
        <v>5147</v>
      </c>
      <c r="N3151" t="s">
        <v>20</v>
      </c>
      <c r="O3151" t="s">
        <v>5146</v>
      </c>
    </row>
    <row r="3152" spans="13:15" x14ac:dyDescent="0.25">
      <c r="M3152" t="s">
        <v>5149</v>
      </c>
      <c r="N3152" t="s">
        <v>20</v>
      </c>
      <c r="O3152" t="s">
        <v>5148</v>
      </c>
    </row>
    <row r="3153" spans="13:15" x14ac:dyDescent="0.25">
      <c r="M3153" t="s">
        <v>5151</v>
      </c>
      <c r="N3153" t="s">
        <v>20</v>
      </c>
      <c r="O3153" t="s">
        <v>5150</v>
      </c>
    </row>
    <row r="3154" spans="13:15" x14ac:dyDescent="0.25">
      <c r="M3154" t="s">
        <v>5153</v>
      </c>
      <c r="N3154" t="s">
        <v>20</v>
      </c>
      <c r="O3154" t="s">
        <v>5152</v>
      </c>
    </row>
    <row r="3155" spans="13:15" x14ac:dyDescent="0.25">
      <c r="M3155" t="s">
        <v>5155</v>
      </c>
      <c r="N3155" t="s">
        <v>20</v>
      </c>
      <c r="O3155" t="s">
        <v>5154</v>
      </c>
    </row>
    <row r="3156" spans="13:15" x14ac:dyDescent="0.25">
      <c r="M3156" t="s">
        <v>5157</v>
      </c>
      <c r="N3156" t="s">
        <v>20</v>
      </c>
      <c r="O3156" t="s">
        <v>5156</v>
      </c>
    </row>
    <row r="3157" spans="13:15" x14ac:dyDescent="0.25">
      <c r="M3157" t="s">
        <v>5159</v>
      </c>
      <c r="N3157" t="s">
        <v>20</v>
      </c>
      <c r="O3157" t="s">
        <v>5158</v>
      </c>
    </row>
    <row r="3158" spans="13:15" x14ac:dyDescent="0.25">
      <c r="M3158" t="s">
        <v>5161</v>
      </c>
      <c r="N3158" t="s">
        <v>20</v>
      </c>
      <c r="O3158" t="s">
        <v>5160</v>
      </c>
    </row>
    <row r="3159" spans="13:15" x14ac:dyDescent="0.25">
      <c r="M3159" t="s">
        <v>5163</v>
      </c>
      <c r="N3159" t="s">
        <v>20</v>
      </c>
      <c r="O3159" t="s">
        <v>5162</v>
      </c>
    </row>
    <row r="3160" spans="13:15" x14ac:dyDescent="0.25">
      <c r="M3160" t="s">
        <v>5165</v>
      </c>
      <c r="N3160" t="s">
        <v>20</v>
      </c>
      <c r="O3160" t="s">
        <v>5164</v>
      </c>
    </row>
    <row r="3161" spans="13:15" x14ac:dyDescent="0.25">
      <c r="M3161" t="s">
        <v>5167</v>
      </c>
      <c r="N3161" t="s">
        <v>20</v>
      </c>
      <c r="O3161" t="s">
        <v>5166</v>
      </c>
    </row>
    <row r="3162" spans="13:15" x14ac:dyDescent="0.25">
      <c r="M3162" t="s">
        <v>5169</v>
      </c>
      <c r="N3162" t="s">
        <v>20</v>
      </c>
      <c r="O3162" t="s">
        <v>5168</v>
      </c>
    </row>
    <row r="3163" spans="13:15" x14ac:dyDescent="0.25">
      <c r="M3163" t="s">
        <v>5171</v>
      </c>
      <c r="N3163" t="s">
        <v>20</v>
      </c>
      <c r="O3163" t="s">
        <v>5170</v>
      </c>
    </row>
    <row r="3164" spans="13:15" x14ac:dyDescent="0.25">
      <c r="M3164" t="s">
        <v>5173</v>
      </c>
      <c r="N3164" t="s">
        <v>20</v>
      </c>
      <c r="O3164" t="s">
        <v>5172</v>
      </c>
    </row>
    <row r="3165" spans="13:15" x14ac:dyDescent="0.25">
      <c r="M3165" t="s">
        <v>5175</v>
      </c>
      <c r="N3165" t="s">
        <v>20</v>
      </c>
      <c r="O3165" t="s">
        <v>5174</v>
      </c>
    </row>
    <row r="3166" spans="13:15" x14ac:dyDescent="0.25">
      <c r="M3166" t="s">
        <v>5177</v>
      </c>
      <c r="N3166" t="s">
        <v>20</v>
      </c>
      <c r="O3166" t="s">
        <v>5176</v>
      </c>
    </row>
    <row r="3167" spans="13:15" x14ac:dyDescent="0.25">
      <c r="M3167" t="s">
        <v>5179</v>
      </c>
      <c r="N3167" t="s">
        <v>20</v>
      </c>
      <c r="O3167" t="s">
        <v>5178</v>
      </c>
    </row>
    <row r="3168" spans="13:15" x14ac:dyDescent="0.25">
      <c r="M3168" t="s">
        <v>5181</v>
      </c>
      <c r="N3168" t="s">
        <v>20</v>
      </c>
      <c r="O3168" t="s">
        <v>5180</v>
      </c>
    </row>
    <row r="3169" spans="13:15" x14ac:dyDescent="0.25">
      <c r="M3169" t="s">
        <v>5183</v>
      </c>
      <c r="N3169" t="s">
        <v>20</v>
      </c>
      <c r="O3169" t="s">
        <v>5182</v>
      </c>
    </row>
    <row r="3170" spans="13:15" x14ac:dyDescent="0.25">
      <c r="M3170" t="s">
        <v>5185</v>
      </c>
      <c r="N3170" t="s">
        <v>20</v>
      </c>
      <c r="O3170" t="s">
        <v>5184</v>
      </c>
    </row>
    <row r="3171" spans="13:15" x14ac:dyDescent="0.25">
      <c r="M3171" t="s">
        <v>5186</v>
      </c>
      <c r="N3171" t="s">
        <v>20</v>
      </c>
      <c r="O3171" t="s">
        <v>88</v>
      </c>
    </row>
    <row r="3172" spans="13:15" x14ac:dyDescent="0.25">
      <c r="M3172" t="s">
        <v>5188</v>
      </c>
      <c r="N3172" t="s">
        <v>20</v>
      </c>
      <c r="O3172" t="s">
        <v>5187</v>
      </c>
    </row>
    <row r="3173" spans="13:15" x14ac:dyDescent="0.25">
      <c r="M3173" t="s">
        <v>5190</v>
      </c>
      <c r="N3173" t="s">
        <v>20</v>
      </c>
      <c r="O3173" t="s">
        <v>5189</v>
      </c>
    </row>
    <row r="3174" spans="13:15" x14ac:dyDescent="0.25">
      <c r="M3174" t="s">
        <v>5192</v>
      </c>
      <c r="N3174" t="s">
        <v>20</v>
      </c>
      <c r="O3174" t="s">
        <v>5191</v>
      </c>
    </row>
    <row r="3175" spans="13:15" x14ac:dyDescent="0.25">
      <c r="M3175" t="s">
        <v>5194</v>
      </c>
      <c r="N3175" t="s">
        <v>20</v>
      </c>
      <c r="O3175" t="s">
        <v>5193</v>
      </c>
    </row>
    <row r="3176" spans="13:15" x14ac:dyDescent="0.25">
      <c r="M3176" t="s">
        <v>5196</v>
      </c>
      <c r="N3176" t="s">
        <v>20</v>
      </c>
      <c r="O3176" t="s">
        <v>5195</v>
      </c>
    </row>
    <row r="3177" spans="13:15" x14ac:dyDescent="0.25">
      <c r="M3177" t="s">
        <v>5198</v>
      </c>
      <c r="N3177" t="s">
        <v>20</v>
      </c>
      <c r="O3177" t="s">
        <v>5197</v>
      </c>
    </row>
    <row r="3178" spans="13:15" x14ac:dyDescent="0.25">
      <c r="M3178" t="s">
        <v>5200</v>
      </c>
      <c r="N3178" t="s">
        <v>20</v>
      </c>
      <c r="O3178" t="s">
        <v>5199</v>
      </c>
    </row>
    <row r="3179" spans="13:15" x14ac:dyDescent="0.25">
      <c r="M3179" t="s">
        <v>5202</v>
      </c>
      <c r="N3179" t="s">
        <v>20</v>
      </c>
      <c r="O3179" t="s">
        <v>5201</v>
      </c>
    </row>
    <row r="3180" spans="13:15" x14ac:dyDescent="0.25">
      <c r="M3180" t="s">
        <v>5204</v>
      </c>
      <c r="N3180" t="s">
        <v>20</v>
      </c>
      <c r="O3180" t="s">
        <v>5203</v>
      </c>
    </row>
    <row r="3181" spans="13:15" x14ac:dyDescent="0.25">
      <c r="M3181" t="s">
        <v>5206</v>
      </c>
      <c r="N3181" t="s">
        <v>20</v>
      </c>
      <c r="O3181" t="s">
        <v>5205</v>
      </c>
    </row>
    <row r="3182" spans="13:15" x14ac:dyDescent="0.25">
      <c r="M3182" t="s">
        <v>5208</v>
      </c>
      <c r="N3182" t="s">
        <v>20</v>
      </c>
      <c r="O3182" t="s">
        <v>5207</v>
      </c>
    </row>
    <row r="3183" spans="13:15" x14ac:dyDescent="0.25">
      <c r="M3183" t="s">
        <v>5210</v>
      </c>
      <c r="N3183" t="s">
        <v>20</v>
      </c>
      <c r="O3183" t="s">
        <v>5209</v>
      </c>
    </row>
    <row r="3184" spans="13:15" x14ac:dyDescent="0.25">
      <c r="M3184" t="s">
        <v>5212</v>
      </c>
      <c r="N3184" t="s">
        <v>20</v>
      </c>
      <c r="O3184" t="s">
        <v>5211</v>
      </c>
    </row>
    <row r="3185" spans="13:15" x14ac:dyDescent="0.25">
      <c r="M3185" t="s">
        <v>5214</v>
      </c>
      <c r="N3185" t="s">
        <v>20</v>
      </c>
      <c r="O3185" t="s">
        <v>5213</v>
      </c>
    </row>
    <row r="3186" spans="13:15" x14ac:dyDescent="0.25">
      <c r="M3186" t="s">
        <v>5216</v>
      </c>
      <c r="N3186" t="s">
        <v>20</v>
      </c>
      <c r="O3186" t="s">
        <v>5215</v>
      </c>
    </row>
    <row r="3187" spans="13:15" x14ac:dyDescent="0.25">
      <c r="M3187" t="s">
        <v>5218</v>
      </c>
      <c r="N3187" t="s">
        <v>20</v>
      </c>
      <c r="O3187" t="s">
        <v>5217</v>
      </c>
    </row>
    <row r="3188" spans="13:15" x14ac:dyDescent="0.25">
      <c r="M3188" t="s">
        <v>5220</v>
      </c>
      <c r="N3188" t="s">
        <v>20</v>
      </c>
      <c r="O3188" t="s">
        <v>5219</v>
      </c>
    </row>
    <row r="3189" spans="13:15" x14ac:dyDescent="0.25">
      <c r="M3189" t="s">
        <v>5222</v>
      </c>
      <c r="N3189" t="s">
        <v>20</v>
      </c>
      <c r="O3189" t="s">
        <v>5221</v>
      </c>
    </row>
    <row r="3190" spans="13:15" x14ac:dyDescent="0.25">
      <c r="M3190" t="s">
        <v>5224</v>
      </c>
      <c r="N3190" t="s">
        <v>20</v>
      </c>
      <c r="O3190" t="s">
        <v>5223</v>
      </c>
    </row>
    <row r="3191" spans="13:15" x14ac:dyDescent="0.25">
      <c r="M3191" t="s">
        <v>5226</v>
      </c>
      <c r="N3191" t="s">
        <v>20</v>
      </c>
      <c r="O3191" t="s">
        <v>5225</v>
      </c>
    </row>
    <row r="3192" spans="13:15" x14ac:dyDescent="0.25">
      <c r="M3192" t="s">
        <v>5228</v>
      </c>
      <c r="N3192" t="s">
        <v>20</v>
      </c>
      <c r="O3192" t="s">
        <v>5227</v>
      </c>
    </row>
    <row r="3193" spans="13:15" x14ac:dyDescent="0.25">
      <c r="M3193" t="s">
        <v>5230</v>
      </c>
      <c r="N3193" t="s">
        <v>20</v>
      </c>
      <c r="O3193" t="s">
        <v>5229</v>
      </c>
    </row>
    <row r="3194" spans="13:15" x14ac:dyDescent="0.25">
      <c r="M3194" t="s">
        <v>5232</v>
      </c>
      <c r="N3194" t="s">
        <v>20</v>
      </c>
      <c r="O3194" t="s">
        <v>5231</v>
      </c>
    </row>
    <row r="3195" spans="13:15" x14ac:dyDescent="0.25">
      <c r="M3195" t="s">
        <v>5234</v>
      </c>
      <c r="N3195" t="s">
        <v>20</v>
      </c>
      <c r="O3195" t="s">
        <v>5233</v>
      </c>
    </row>
    <row r="3196" spans="13:15" x14ac:dyDescent="0.25">
      <c r="M3196" t="s">
        <v>5236</v>
      </c>
      <c r="N3196" t="s">
        <v>20</v>
      </c>
      <c r="O3196" t="s">
        <v>5235</v>
      </c>
    </row>
    <row r="3197" spans="13:15" x14ac:dyDescent="0.25">
      <c r="M3197" t="s">
        <v>5238</v>
      </c>
      <c r="N3197" t="s">
        <v>20</v>
      </c>
      <c r="O3197" t="s">
        <v>5237</v>
      </c>
    </row>
    <row r="3198" spans="13:15" x14ac:dyDescent="0.25">
      <c r="M3198" t="s">
        <v>5240</v>
      </c>
      <c r="N3198" t="s">
        <v>20</v>
      </c>
      <c r="O3198" t="s">
        <v>5239</v>
      </c>
    </row>
    <row r="3199" spans="13:15" x14ac:dyDescent="0.25">
      <c r="M3199" t="s">
        <v>5242</v>
      </c>
      <c r="N3199" t="s">
        <v>20</v>
      </c>
      <c r="O3199" t="s">
        <v>5241</v>
      </c>
    </row>
    <row r="3200" spans="13:15" x14ac:dyDescent="0.25">
      <c r="M3200" t="s">
        <v>5244</v>
      </c>
      <c r="N3200" t="s">
        <v>20</v>
      </c>
      <c r="O3200" t="s">
        <v>5243</v>
      </c>
    </row>
    <row r="3201" spans="13:15" x14ac:dyDescent="0.25">
      <c r="M3201" t="s">
        <v>5246</v>
      </c>
      <c r="N3201" t="s">
        <v>20</v>
      </c>
      <c r="O3201" t="s">
        <v>5245</v>
      </c>
    </row>
    <row r="3202" spans="13:15" x14ac:dyDescent="0.25">
      <c r="M3202" t="s">
        <v>5248</v>
      </c>
      <c r="N3202" t="s">
        <v>20</v>
      </c>
      <c r="O3202" t="s">
        <v>5247</v>
      </c>
    </row>
    <row r="3203" spans="13:15" x14ac:dyDescent="0.25">
      <c r="M3203" t="s">
        <v>5250</v>
      </c>
      <c r="N3203" t="s">
        <v>20</v>
      </c>
      <c r="O3203" t="s">
        <v>5249</v>
      </c>
    </row>
    <row r="3204" spans="13:15" x14ac:dyDescent="0.25">
      <c r="M3204" t="s">
        <v>5251</v>
      </c>
      <c r="N3204" t="s">
        <v>20</v>
      </c>
      <c r="O3204" t="s">
        <v>686</v>
      </c>
    </row>
    <row r="3205" spans="13:15" x14ac:dyDescent="0.25">
      <c r="M3205" t="s">
        <v>5253</v>
      </c>
      <c r="N3205" t="s">
        <v>20</v>
      </c>
      <c r="O3205" t="s">
        <v>5252</v>
      </c>
    </row>
    <row r="3206" spans="13:15" x14ac:dyDescent="0.25">
      <c r="M3206" t="s">
        <v>5255</v>
      </c>
      <c r="N3206" t="s">
        <v>20</v>
      </c>
      <c r="O3206" t="s">
        <v>5254</v>
      </c>
    </row>
    <row r="3207" spans="13:15" x14ac:dyDescent="0.25">
      <c r="M3207" t="s">
        <v>5257</v>
      </c>
      <c r="N3207" t="s">
        <v>20</v>
      </c>
      <c r="O3207" t="s">
        <v>5256</v>
      </c>
    </row>
    <row r="3208" spans="13:15" x14ac:dyDescent="0.25">
      <c r="M3208" t="s">
        <v>5258</v>
      </c>
      <c r="N3208" t="s">
        <v>20</v>
      </c>
      <c r="O3208" t="s">
        <v>692</v>
      </c>
    </row>
    <row r="3209" spans="13:15" x14ac:dyDescent="0.25">
      <c r="M3209" t="s">
        <v>5260</v>
      </c>
      <c r="N3209" t="s">
        <v>20</v>
      </c>
      <c r="O3209" t="s">
        <v>5259</v>
      </c>
    </row>
    <row r="3210" spans="13:15" x14ac:dyDescent="0.25">
      <c r="M3210" t="s">
        <v>5262</v>
      </c>
      <c r="N3210" t="s">
        <v>20</v>
      </c>
      <c r="O3210" t="s">
        <v>5261</v>
      </c>
    </row>
    <row r="3211" spans="13:15" x14ac:dyDescent="0.25">
      <c r="M3211" t="s">
        <v>5264</v>
      </c>
      <c r="N3211" t="s">
        <v>20</v>
      </c>
      <c r="O3211" t="s">
        <v>5263</v>
      </c>
    </row>
    <row r="3212" spans="13:15" x14ac:dyDescent="0.25">
      <c r="M3212" t="s">
        <v>5266</v>
      </c>
      <c r="N3212" t="s">
        <v>20</v>
      </c>
      <c r="O3212" t="s">
        <v>5265</v>
      </c>
    </row>
    <row r="3213" spans="13:15" x14ac:dyDescent="0.25">
      <c r="M3213" t="s">
        <v>5268</v>
      </c>
      <c r="N3213" t="s">
        <v>20</v>
      </c>
      <c r="O3213" t="s">
        <v>5267</v>
      </c>
    </row>
    <row r="3214" spans="13:15" x14ac:dyDescent="0.25">
      <c r="M3214" t="s">
        <v>5270</v>
      </c>
      <c r="N3214" t="s">
        <v>20</v>
      </c>
      <c r="O3214" t="s">
        <v>5269</v>
      </c>
    </row>
    <row r="3215" spans="13:15" x14ac:dyDescent="0.25">
      <c r="M3215" t="s">
        <v>5272</v>
      </c>
      <c r="N3215" t="s">
        <v>20</v>
      </c>
      <c r="O3215" t="s">
        <v>5271</v>
      </c>
    </row>
    <row r="3216" spans="13:15" x14ac:dyDescent="0.25">
      <c r="M3216" t="s">
        <v>5274</v>
      </c>
      <c r="N3216" t="s">
        <v>20</v>
      </c>
      <c r="O3216" t="s">
        <v>5273</v>
      </c>
    </row>
    <row r="3217" spans="13:15" x14ac:dyDescent="0.25">
      <c r="M3217" t="s">
        <v>5276</v>
      </c>
      <c r="N3217" t="s">
        <v>20</v>
      </c>
      <c r="O3217" t="s">
        <v>5275</v>
      </c>
    </row>
    <row r="3218" spans="13:15" x14ac:dyDescent="0.25">
      <c r="M3218" t="s">
        <v>5278</v>
      </c>
      <c r="N3218" t="s">
        <v>20</v>
      </c>
      <c r="O3218" t="s">
        <v>5277</v>
      </c>
    </row>
    <row r="3219" spans="13:15" x14ac:dyDescent="0.25">
      <c r="M3219" t="s">
        <v>5280</v>
      </c>
      <c r="N3219" t="s">
        <v>20</v>
      </c>
      <c r="O3219" t="s">
        <v>5279</v>
      </c>
    </row>
    <row r="3220" spans="13:15" x14ac:dyDescent="0.25">
      <c r="M3220" t="s">
        <v>5282</v>
      </c>
      <c r="N3220" t="s">
        <v>20</v>
      </c>
      <c r="O3220" t="s">
        <v>5281</v>
      </c>
    </row>
    <row r="3221" spans="13:15" x14ac:dyDescent="0.25">
      <c r="M3221" t="s">
        <v>5284</v>
      </c>
      <c r="N3221" t="s">
        <v>20</v>
      </c>
      <c r="O3221" t="s">
        <v>5283</v>
      </c>
    </row>
    <row r="3222" spans="13:15" x14ac:dyDescent="0.25">
      <c r="M3222" t="s">
        <v>5286</v>
      </c>
      <c r="N3222" t="s">
        <v>21</v>
      </c>
      <c r="O3222" t="s">
        <v>5285</v>
      </c>
    </row>
    <row r="3223" spans="13:15" x14ac:dyDescent="0.25">
      <c r="M3223" t="s">
        <v>5288</v>
      </c>
      <c r="N3223" t="s">
        <v>21</v>
      </c>
      <c r="O3223" t="s">
        <v>5287</v>
      </c>
    </row>
    <row r="3224" spans="13:15" x14ac:dyDescent="0.25">
      <c r="M3224" t="s">
        <v>5290</v>
      </c>
      <c r="N3224" t="s">
        <v>21</v>
      </c>
      <c r="O3224" t="s">
        <v>5289</v>
      </c>
    </row>
    <row r="3225" spans="13:15" x14ac:dyDescent="0.25">
      <c r="M3225" t="s">
        <v>5329</v>
      </c>
      <c r="N3225" t="s">
        <v>72</v>
      </c>
      <c r="O3225" t="s">
        <v>5291</v>
      </c>
    </row>
    <row r="3226" spans="13:15" x14ac:dyDescent="0.25">
      <c r="M3226" t="s">
        <v>5330</v>
      </c>
      <c r="N3226" t="s">
        <v>72</v>
      </c>
      <c r="O3226" t="s">
        <v>5292</v>
      </c>
    </row>
    <row r="3227" spans="13:15" x14ac:dyDescent="0.25">
      <c r="M3227" t="s">
        <v>5331</v>
      </c>
      <c r="N3227" t="s">
        <v>72</v>
      </c>
      <c r="O3227" t="s">
        <v>5293</v>
      </c>
    </row>
    <row r="3228" spans="13:15" x14ac:dyDescent="0.25">
      <c r="M3228" t="s">
        <v>5332</v>
      </c>
      <c r="N3228" t="s">
        <v>72</v>
      </c>
      <c r="O3228" t="s">
        <v>5294</v>
      </c>
    </row>
    <row r="3229" spans="13:15" x14ac:dyDescent="0.25">
      <c r="M3229" t="s">
        <v>5333</v>
      </c>
      <c r="N3229" t="s">
        <v>72</v>
      </c>
      <c r="O3229" t="s">
        <v>5295</v>
      </c>
    </row>
    <row r="3230" spans="13:15" x14ac:dyDescent="0.25">
      <c r="M3230" t="s">
        <v>5334</v>
      </c>
      <c r="N3230" t="s">
        <v>72</v>
      </c>
      <c r="O3230" t="s">
        <v>5296</v>
      </c>
    </row>
    <row r="3231" spans="13:15" x14ac:dyDescent="0.25">
      <c r="M3231" t="s">
        <v>5335</v>
      </c>
      <c r="N3231" t="s">
        <v>72</v>
      </c>
      <c r="O3231" t="s">
        <v>5297</v>
      </c>
    </row>
    <row r="3232" spans="13:15" x14ac:dyDescent="0.25">
      <c r="M3232" t="s">
        <v>5336</v>
      </c>
      <c r="N3232" t="s">
        <v>72</v>
      </c>
      <c r="O3232" t="s">
        <v>5298</v>
      </c>
    </row>
    <row r="3233" spans="13:15" x14ac:dyDescent="0.25">
      <c r="M3233" t="s">
        <v>5337</v>
      </c>
      <c r="N3233" t="s">
        <v>72</v>
      </c>
      <c r="O3233" t="s">
        <v>5299</v>
      </c>
    </row>
    <row r="3234" spans="13:15" x14ac:dyDescent="0.25">
      <c r="M3234" t="s">
        <v>5338</v>
      </c>
      <c r="N3234" t="s">
        <v>72</v>
      </c>
      <c r="O3234" t="s">
        <v>5300</v>
      </c>
    </row>
    <row r="3235" spans="13:15" x14ac:dyDescent="0.25">
      <c r="M3235" t="s">
        <v>5339</v>
      </c>
      <c r="N3235" t="s">
        <v>72</v>
      </c>
      <c r="O3235" t="s">
        <v>5301</v>
      </c>
    </row>
    <row r="3236" spans="13:15" x14ac:dyDescent="0.25">
      <c r="M3236" t="s">
        <v>5340</v>
      </c>
      <c r="N3236" t="s">
        <v>72</v>
      </c>
      <c r="O3236" t="s">
        <v>5302</v>
      </c>
    </row>
    <row r="3237" spans="13:15" x14ac:dyDescent="0.25">
      <c r="M3237" t="s">
        <v>5341</v>
      </c>
      <c r="N3237" t="s">
        <v>72</v>
      </c>
      <c r="O3237" t="s">
        <v>5303</v>
      </c>
    </row>
    <row r="3238" spans="13:15" x14ac:dyDescent="0.25">
      <c r="M3238" t="s">
        <v>5342</v>
      </c>
      <c r="N3238" t="s">
        <v>72</v>
      </c>
      <c r="O3238" t="s">
        <v>5304</v>
      </c>
    </row>
    <row r="3239" spans="13:15" x14ac:dyDescent="0.25">
      <c r="M3239" t="s">
        <v>5343</v>
      </c>
      <c r="N3239" t="s">
        <v>72</v>
      </c>
      <c r="O3239" t="s">
        <v>5305</v>
      </c>
    </row>
    <row r="3240" spans="13:15" x14ac:dyDescent="0.25">
      <c r="M3240" t="s">
        <v>5344</v>
      </c>
      <c r="N3240" t="s">
        <v>72</v>
      </c>
      <c r="O3240" t="s">
        <v>5306</v>
      </c>
    </row>
    <row r="3241" spans="13:15" x14ac:dyDescent="0.25">
      <c r="M3241" t="s">
        <v>5345</v>
      </c>
      <c r="N3241" t="s">
        <v>72</v>
      </c>
      <c r="O3241" t="s">
        <v>5307</v>
      </c>
    </row>
    <row r="3242" spans="13:15" x14ac:dyDescent="0.25">
      <c r="M3242" t="s">
        <v>5346</v>
      </c>
      <c r="N3242" t="s">
        <v>72</v>
      </c>
      <c r="O3242" t="s">
        <v>5308</v>
      </c>
    </row>
    <row r="3243" spans="13:15" x14ac:dyDescent="0.25">
      <c r="M3243" t="s">
        <v>5347</v>
      </c>
      <c r="N3243" t="s">
        <v>72</v>
      </c>
      <c r="O3243" t="s">
        <v>5309</v>
      </c>
    </row>
    <row r="3244" spans="13:15" x14ac:dyDescent="0.25">
      <c r="M3244" t="s">
        <v>5348</v>
      </c>
      <c r="N3244" t="s">
        <v>73</v>
      </c>
      <c r="O3244" t="s">
        <v>5310</v>
      </c>
    </row>
    <row r="3245" spans="13:15" x14ac:dyDescent="0.25">
      <c r="M3245" t="s">
        <v>5349</v>
      </c>
      <c r="N3245" t="s">
        <v>73</v>
      </c>
      <c r="O3245" t="s">
        <v>5311</v>
      </c>
    </row>
    <row r="3246" spans="13:15" x14ac:dyDescent="0.25">
      <c r="M3246" t="s">
        <v>5350</v>
      </c>
      <c r="N3246" t="s">
        <v>73</v>
      </c>
      <c r="O3246" t="s">
        <v>5312</v>
      </c>
    </row>
    <row r="3247" spans="13:15" x14ac:dyDescent="0.25">
      <c r="M3247" t="s">
        <v>5351</v>
      </c>
      <c r="N3247" t="s">
        <v>73</v>
      </c>
      <c r="O3247" t="s">
        <v>5313</v>
      </c>
    </row>
    <row r="3248" spans="13:15" x14ac:dyDescent="0.25">
      <c r="M3248" t="s">
        <v>5352</v>
      </c>
      <c r="N3248" t="s">
        <v>74</v>
      </c>
      <c r="O3248" t="s">
        <v>5314</v>
      </c>
    </row>
    <row r="3249" spans="13:15" x14ac:dyDescent="0.25">
      <c r="M3249" t="s">
        <v>5353</v>
      </c>
      <c r="N3249" t="s">
        <v>74</v>
      </c>
      <c r="O3249" t="s">
        <v>5315</v>
      </c>
    </row>
    <row r="3250" spans="13:15" x14ac:dyDescent="0.25">
      <c r="M3250" t="s">
        <v>5354</v>
      </c>
      <c r="N3250" t="s">
        <v>74</v>
      </c>
      <c r="O3250" t="s">
        <v>5316</v>
      </c>
    </row>
    <row r="3251" spans="13:15" x14ac:dyDescent="0.25">
      <c r="M3251" t="s">
        <v>5355</v>
      </c>
      <c r="N3251" t="s">
        <v>74</v>
      </c>
      <c r="O3251" t="s">
        <v>5317</v>
      </c>
    </row>
    <row r="3252" spans="13:15" x14ac:dyDescent="0.25">
      <c r="M3252" t="s">
        <v>5356</v>
      </c>
      <c r="N3252" t="s">
        <v>74</v>
      </c>
      <c r="O3252" t="s">
        <v>5318</v>
      </c>
    </row>
    <row r="3253" spans="13:15" x14ac:dyDescent="0.25">
      <c r="M3253" t="s">
        <v>5357</v>
      </c>
      <c r="N3253" t="s">
        <v>74</v>
      </c>
      <c r="O3253" t="s">
        <v>5319</v>
      </c>
    </row>
    <row r="3254" spans="13:15" x14ac:dyDescent="0.25">
      <c r="M3254" t="s">
        <v>5358</v>
      </c>
      <c r="N3254" t="s">
        <v>74</v>
      </c>
      <c r="O3254" t="s">
        <v>5320</v>
      </c>
    </row>
    <row r="3255" spans="13:15" x14ac:dyDescent="0.25">
      <c r="M3255" t="s">
        <v>5359</v>
      </c>
      <c r="N3255" t="s">
        <v>74</v>
      </c>
      <c r="O3255" t="s">
        <v>5321</v>
      </c>
    </row>
    <row r="3256" spans="13:15" x14ac:dyDescent="0.25">
      <c r="M3256" t="s">
        <v>5360</v>
      </c>
      <c r="N3256" t="s">
        <v>74</v>
      </c>
      <c r="O3256" t="s">
        <v>5322</v>
      </c>
    </row>
    <row r="3257" spans="13:15" x14ac:dyDescent="0.25">
      <c r="M3257" t="s">
        <v>5361</v>
      </c>
      <c r="N3257" t="s">
        <v>74</v>
      </c>
      <c r="O3257" t="s">
        <v>5323</v>
      </c>
    </row>
    <row r="3258" spans="13:15" x14ac:dyDescent="0.25">
      <c r="M3258" t="s">
        <v>5362</v>
      </c>
      <c r="N3258" t="s">
        <v>74</v>
      </c>
      <c r="O3258" t="s">
        <v>5324</v>
      </c>
    </row>
    <row r="3259" spans="13:15" x14ac:dyDescent="0.25">
      <c r="M3259" t="s">
        <v>5363</v>
      </c>
      <c r="N3259" t="s">
        <v>74</v>
      </c>
      <c r="O3259" t="s">
        <v>5325</v>
      </c>
    </row>
    <row r="3260" spans="13:15" x14ac:dyDescent="0.25">
      <c r="M3260" t="s">
        <v>5364</v>
      </c>
      <c r="N3260" t="s">
        <v>74</v>
      </c>
      <c r="O3260" t="s">
        <v>5326</v>
      </c>
    </row>
    <row r="3261" spans="13:15" x14ac:dyDescent="0.25">
      <c r="M3261" t="s">
        <v>5365</v>
      </c>
      <c r="N3261" t="s">
        <v>74</v>
      </c>
      <c r="O3261" t="s">
        <v>5327</v>
      </c>
    </row>
    <row r="3262" spans="13:15" x14ac:dyDescent="0.25">
      <c r="M3262" t="s">
        <v>5366</v>
      </c>
      <c r="N3262" t="s">
        <v>74</v>
      </c>
      <c r="O3262" t="s">
        <v>5328</v>
      </c>
    </row>
  </sheetData>
  <sheetProtection algorithmName="SHA-512" hashValue="+UK7VfUq0zz0JFbDLropDftdeauaQZYl961Um4GwYRj+6RK0HKTLzEVXgPOoMHy8GW1KiPxHmLo6L9npbCXcww==" saltValue="ZBMm/s1jw452Va2PavYEfA==" spinCount="100000" sheet="1" objects="1" scenarios="1"/>
  <sortState xmlns:xlrd2="http://schemas.microsoft.com/office/spreadsheetml/2017/richdata2" ref="J3:J50">
    <sortCondition ref="J3:J50"/>
  </sortState>
  <pageMargins left="0.7" right="0.7" top="0.75" bottom="0.75" header="0.3" footer="0.3"/>
  <pageSetup orientation="portrait" verticalDpi="0" r:id="rId1"/>
  <tableParts count="9">
    <tablePart r:id="rId2"/>
    <tablePart r:id="rId3"/>
    <tablePart r:id="rId4"/>
    <tablePart r:id="rId5"/>
    <tablePart r:id="rId6"/>
    <tablePart r:id="rId7"/>
    <tablePart r:id="rId8"/>
    <tablePart r:id="rId9"/>
    <tablePart r:id="rId10"/>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3AEFF-7ABB-42C4-B430-7C821AF8F175}">
  <sheetPr codeName="Sheet17">
    <tabColor theme="7"/>
  </sheetPr>
  <dimension ref="A1:F12"/>
  <sheetViews>
    <sheetView workbookViewId="0"/>
  </sheetViews>
  <sheetFormatPr defaultRowHeight="15" x14ac:dyDescent="0.25"/>
  <cols>
    <col min="1" max="1" width="31.7109375" customWidth="1"/>
    <col min="2" max="2" width="51.5703125" customWidth="1"/>
    <col min="3" max="3" width="101" customWidth="1"/>
    <col min="5" max="5" width="17.7109375" bestFit="1" customWidth="1"/>
    <col min="6" max="6" width="10.85546875" bestFit="1" customWidth="1"/>
  </cols>
  <sheetData>
    <row r="1" spans="1:6" x14ac:dyDescent="0.25">
      <c r="A1" t="s">
        <v>4</v>
      </c>
      <c r="D1" s="3" t="s">
        <v>5370</v>
      </c>
      <c r="E1" s="8" t="s">
        <v>5371</v>
      </c>
      <c r="F1" s="7" t="s">
        <v>5372</v>
      </c>
    </row>
    <row r="3" spans="1:6" x14ac:dyDescent="0.25">
      <c r="A3" t="s">
        <v>5</v>
      </c>
      <c r="B3" t="s">
        <v>6</v>
      </c>
      <c r="C3" t="s">
        <v>7</v>
      </c>
    </row>
    <row r="4" spans="1:6" x14ac:dyDescent="0.25">
      <c r="A4" t="s">
        <v>5401</v>
      </c>
      <c r="B4" t="s">
        <v>5402</v>
      </c>
      <c r="C4" s="9" t="str">
        <f>IF(APP_SELECTION!B4&lt;&gt;"",APP_SELECTION!B4,"")</f>
        <v/>
      </c>
    </row>
    <row r="5" spans="1:6" x14ac:dyDescent="0.25">
      <c r="A5" t="s">
        <v>5403</v>
      </c>
      <c r="B5" t="s">
        <v>8</v>
      </c>
      <c r="C5" s="6" t="str" cm="1">
        <f t="array" ref="C5">IFERROR(IF(ATTR_PROG_DESC_SELECTED&lt;&gt;"",INDEX(RANGE_LOOKUP_PROGRAM_CODE,MATCH(ATTR_PROG_DESC_SELECTED,RANGE_LOOKUP_PROGRAM_DESCRIPTIONS,0)),""),"")</f>
        <v/>
      </c>
    </row>
    <row r="6" spans="1:6" x14ac:dyDescent="0.25">
      <c r="A6" t="s">
        <v>9</v>
      </c>
      <c r="B6" t="s">
        <v>10</v>
      </c>
      <c r="C6" s="6" t="str" cm="1">
        <f t="array" ref="C6">IFERROR(INDEX(TBL_LOOKUP_APP_TARGETS[APP_TAB_TARGET],IFERROR(MATCH(ATTR_PROG_CODE&amp;"_"&amp;ATTR_DRF_LOANTYPE_CODE,TBL_LOOKUP_APP_TARGETS[PROGRAM_LOANTYPE_CODE],0),MATCH(ATTR_PROG_CODE,TBL_LOOKUP_APP_TARGETS[PROGRAM_LOANTYPE_CODE],0))),"")</f>
        <v/>
      </c>
    </row>
    <row r="7" spans="1:6" x14ac:dyDescent="0.25">
      <c r="A7" t="s">
        <v>11</v>
      </c>
      <c r="B7" t="s">
        <v>13</v>
      </c>
      <c r="C7" s="6" t="str">
        <f>IFERROR(INDEX(TBL_LOOKUP_PROGRAMS[PROGRAM_SHORTNAME],MATCH(ATTR_PROG_CODE,TBL_LOOKUP_PROGRAMS[PROGRAM_CODE],0)),"")</f>
        <v/>
      </c>
    </row>
    <row r="8" spans="1:6" x14ac:dyDescent="0.25">
      <c r="A8" t="s">
        <v>12</v>
      </c>
      <c r="B8" t="s">
        <v>14</v>
      </c>
      <c r="C8" s="6" t="str">
        <f>IFERROR(INDEX(TBL_LOOKUP_PROGRAMS[PROGRAM_DESCRIPTION],MATCH(ATTR_PROG_CODE,TBL_LOOKUP_PROGRAMS[PROGRAM_CODE],0)),"")</f>
        <v/>
      </c>
    </row>
    <row r="9" spans="1:6" x14ac:dyDescent="0.25">
      <c r="A9" t="s">
        <v>5450</v>
      </c>
      <c r="B9" t="s">
        <v>5451</v>
      </c>
      <c r="C9" s="6" t="str" cm="1">
        <f t="array" ref="C9">IFERROR(INDEX(TBL_LOOKUP_APP_TARGETS[CERT_TAB_TARGET],IFERROR(MATCH(ATTR_PROG_CODE&amp;"_"&amp;ATTR_DRF_LOANTYPE_CODE,TBL_LOOKUP_APP_TARGETS[PROGRAM_LOANTYPE_CODE],0),MATCH(ATTR_PROG_CODE,TBL_LOOKUP_APP_TARGETS[PROGRAM_LOANTYPE_CODE],0))),"")</f>
        <v/>
      </c>
    </row>
    <row r="10" spans="1:6" x14ac:dyDescent="0.25">
      <c r="A10" t="s">
        <v>5526</v>
      </c>
      <c r="B10" t="s">
        <v>5527</v>
      </c>
      <c r="C10" s="6" t="str">
        <f>IFERROR(INDEX(TBL_LOOKUP_PROGRAMS[UNITS_TYPE],MATCH(ATTR_PROG_CODE,TBL_LOOKUP_PROGRAMS[PROGRAM_CODE],0)),"")</f>
        <v/>
      </c>
    </row>
    <row r="11" spans="1:6" x14ac:dyDescent="0.25">
      <c r="A11" t="s">
        <v>5528</v>
      </c>
      <c r="B11" t="s">
        <v>5529</v>
      </c>
      <c r="C11" s="6" t="str">
        <f>IF(ATTR_UNITS_TYPE="","","Number of "&amp;ATTR_UNITS_TYPE&amp;" Receiving Funds")</f>
        <v/>
      </c>
    </row>
    <row r="12" spans="1:6" x14ac:dyDescent="0.25">
      <c r="A12" t="s">
        <v>5530</v>
      </c>
      <c r="B12" t="s">
        <v>5531</v>
      </c>
      <c r="C12" s="6" t="str">
        <f>IF(ATTR_UNITS_TYPE="","","Aggregate Number of "&amp;ATTR_UNITS_TYPE)</f>
        <v/>
      </c>
    </row>
  </sheetData>
  <sheetProtection algorithmName="SHA-512" hashValue="jYgy8yMIQ5XXupESZ2ELUSDHQnBIYCa+K7z8xDheGfh9ndKvTGvWIZh8ZZKeyKH2zhtPn56HfAOxeWiemqw7Gg==" saltValue="L4i+A7OSzqugnsndHKAZVA==" spinCount="100000" sheet="1" objects="1" scenarios="1"/>
  <pageMargins left="0.7" right="0.7" top="0.75" bottom="0.75" header="0.3" footer="0.3"/>
  <pageSetup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115</vt:i4>
      </vt:variant>
    </vt:vector>
  </HeadingPairs>
  <TitlesOfParts>
    <vt:vector size="125" baseType="lpstr">
      <vt:lpstr>APP_SELECTION</vt:lpstr>
      <vt:lpstr>APP_UNIFIED</vt:lpstr>
      <vt:lpstr>CERT_BDA</vt:lpstr>
      <vt:lpstr>CERT_EDA</vt:lpstr>
      <vt:lpstr>CERT_HDA</vt:lpstr>
      <vt:lpstr>CERT_IDA</vt:lpstr>
      <vt:lpstr>CERT_TDA</vt:lpstr>
      <vt:lpstr>$DB.LOOKUP</vt:lpstr>
      <vt:lpstr>$DB.DATA</vt:lpstr>
      <vt:lpstr>$DB.CONFIG</vt:lpstr>
      <vt:lpstr>ATTR_APP_TAB_TARGET</vt:lpstr>
      <vt:lpstr>ATTR_CERT_TAB_TARGET</vt:lpstr>
      <vt:lpstr>ATTR_PROG_CODE</vt:lpstr>
      <vt:lpstr>ATTR_PROG_DESC_SELECTED</vt:lpstr>
      <vt:lpstr>ATTR_PROG_DESCRIPTION</vt:lpstr>
      <vt:lpstr>ATTR_PROG_SHORTNAME</vt:lpstr>
      <vt:lpstr>ATTR_UNITS_TYPE</vt:lpstr>
      <vt:lpstr>ATTR_UNITS_TYPE_LOAN_TITLE</vt:lpstr>
      <vt:lpstr>ATTR_UNITS_TYPE_SUMMARY_TITLE</vt:lpstr>
      <vt:lpstr>CERT_BDA!CERT_DATE</vt:lpstr>
      <vt:lpstr>CERT_EDA!CERT_DATE</vt:lpstr>
      <vt:lpstr>CERT_HDA!CERT_DATE</vt:lpstr>
      <vt:lpstr>CERT_IDA!CERT_DATE</vt:lpstr>
      <vt:lpstr>CERT_TDA!CERT_DATE</vt:lpstr>
      <vt:lpstr>CERT_BDA!CERT_MEMBER_REPRESENTATIVE_EMAIL</vt:lpstr>
      <vt:lpstr>CERT_EDA!CERT_MEMBER_REPRESENTATIVE_EMAIL</vt:lpstr>
      <vt:lpstr>CERT_HDA!CERT_MEMBER_REPRESENTATIVE_EMAIL</vt:lpstr>
      <vt:lpstr>CERT_IDA!CERT_MEMBER_REPRESENTATIVE_EMAIL</vt:lpstr>
      <vt:lpstr>CERT_TDA!CERT_MEMBER_REPRESENTATIVE_EMAIL</vt:lpstr>
      <vt:lpstr>CERT_BDA!CERT_MEMBER_REPRESENTATIVE_NAME</vt:lpstr>
      <vt:lpstr>CERT_EDA!CERT_MEMBER_REPRESENTATIVE_NAME</vt:lpstr>
      <vt:lpstr>CERT_HDA!CERT_MEMBER_REPRESENTATIVE_NAME</vt:lpstr>
      <vt:lpstr>CERT_IDA!CERT_MEMBER_REPRESENTATIVE_NAME</vt:lpstr>
      <vt:lpstr>CERT_TDA!CERT_MEMBER_REPRESENTATIVE_NAME</vt:lpstr>
      <vt:lpstr>CERT_BDA!CERT_MEMBER_REPRESENTATIVE_TITLE</vt:lpstr>
      <vt:lpstr>CERT_EDA!CERT_MEMBER_REPRESENTATIVE_TITLE</vt:lpstr>
      <vt:lpstr>CERT_HDA!CERT_MEMBER_REPRESENTATIVE_TITLE</vt:lpstr>
      <vt:lpstr>CERT_IDA!CERT_MEMBER_REPRESENTATIVE_TITLE</vt:lpstr>
      <vt:lpstr>CERT_TDA!CERT_MEMBER_REPRESENTATIVE_TITLE</vt:lpstr>
      <vt:lpstr>CONFIG_DOC_ID</vt:lpstr>
      <vt:lpstr>CONFIG_DOC_NAME</vt:lpstr>
      <vt:lpstr>CONFIG_FORM_TITLE</vt:lpstr>
      <vt:lpstr>CONFIG_LOAN_MIN_SETTLEMENT_DATE</vt:lpstr>
      <vt:lpstr>CONFIG_LOAN_RATE_CAP</vt:lpstr>
      <vt:lpstr>APP_UNIFIED!MEMBER_NAME</vt:lpstr>
      <vt:lpstr>APP_UNIFIED!Print_Titles</vt:lpstr>
      <vt:lpstr>RANGE_LOOKUP_COUNTY_AK</vt:lpstr>
      <vt:lpstr>RANGE_LOOKUP_COUNTY_AL</vt:lpstr>
      <vt:lpstr>RANGE_LOOKUP_COUNTY_AR</vt:lpstr>
      <vt:lpstr>RANGE_LOOKUP_COUNTY_AS</vt:lpstr>
      <vt:lpstr>RANGE_LOOKUP_COUNTY_AZ</vt:lpstr>
      <vt:lpstr>RANGE_LOOKUP_COUNTY_CA</vt:lpstr>
      <vt:lpstr>RANGE_LOOKUP_COUNTY_CO</vt:lpstr>
      <vt:lpstr>RANGE_LOOKUP_COUNTY_CT</vt:lpstr>
      <vt:lpstr>RANGE_LOOKUP_COUNTY_DC</vt:lpstr>
      <vt:lpstr>RANGE_LOOKUP_COUNTY_DE</vt:lpstr>
      <vt:lpstr>RANGE_LOOKUP_COUNTY_FL</vt:lpstr>
      <vt:lpstr>RANGE_LOOKUP_COUNTY_GA</vt:lpstr>
      <vt:lpstr>RANGE_LOOKUP_COUNTY_GU</vt:lpstr>
      <vt:lpstr>RANGE_LOOKUP_COUNTY_HI</vt:lpstr>
      <vt:lpstr>RANGE_LOOKUP_COUNTY_IA</vt:lpstr>
      <vt:lpstr>RANGE_LOOKUP_COUNTY_ID</vt:lpstr>
      <vt:lpstr>RANGE_LOOKUP_COUNTY_IL</vt:lpstr>
      <vt:lpstr>RANGE_LOOKUP_COUNTY_IN</vt:lpstr>
      <vt:lpstr>RANGE_LOOKUP_COUNTY_KS</vt:lpstr>
      <vt:lpstr>RANGE_LOOKUP_COUNTY_KY</vt:lpstr>
      <vt:lpstr>RANGE_LOOKUP_COUNTY_LA</vt:lpstr>
      <vt:lpstr>RANGE_LOOKUP_COUNTY_MA</vt:lpstr>
      <vt:lpstr>RANGE_LOOKUP_COUNTY_MD</vt:lpstr>
      <vt:lpstr>RANGE_LOOKUP_COUNTY_ME</vt:lpstr>
      <vt:lpstr>RANGE_LOOKUP_COUNTY_MI</vt:lpstr>
      <vt:lpstr>RANGE_LOOKUP_COUNTY_MN</vt:lpstr>
      <vt:lpstr>RANGE_LOOKUP_COUNTY_MO</vt:lpstr>
      <vt:lpstr>RANGE_LOOKUP_COUNTY_MP</vt:lpstr>
      <vt:lpstr>RANGE_LOOKUP_COUNTY_MS</vt:lpstr>
      <vt:lpstr>RANGE_LOOKUP_COUNTY_MT</vt:lpstr>
      <vt:lpstr>RANGE_LOOKUP_COUNTY_NC</vt:lpstr>
      <vt:lpstr>RANGE_LOOKUP_COUNTY_ND</vt:lpstr>
      <vt:lpstr>RANGE_LOOKUP_COUNTY_NE</vt:lpstr>
      <vt:lpstr>RANGE_LOOKUP_COUNTY_NH</vt:lpstr>
      <vt:lpstr>RANGE_LOOKUP_COUNTY_NJ</vt:lpstr>
      <vt:lpstr>RANGE_LOOKUP_COUNTY_NM</vt:lpstr>
      <vt:lpstr>RANGE_LOOKUP_COUNTY_NV</vt:lpstr>
      <vt:lpstr>RANGE_LOOKUP_COUNTY_NY</vt:lpstr>
      <vt:lpstr>RANGE_LOOKUP_COUNTY_OH</vt:lpstr>
      <vt:lpstr>RANGE_LOOKUP_COUNTY_OK</vt:lpstr>
      <vt:lpstr>RANGE_LOOKUP_COUNTY_OR</vt:lpstr>
      <vt:lpstr>RANGE_LOOKUP_COUNTY_PA</vt:lpstr>
      <vt:lpstr>RANGE_LOOKUP_COUNTY_PLACEHOLDER</vt:lpstr>
      <vt:lpstr>RANGE_LOOKUP_COUNTY_PR</vt:lpstr>
      <vt:lpstr>RANGE_LOOKUP_COUNTY_RI</vt:lpstr>
      <vt:lpstr>RANGE_LOOKUP_COUNTY_SC</vt:lpstr>
      <vt:lpstr>RANGE_LOOKUP_COUNTY_SD</vt:lpstr>
      <vt:lpstr>RANGE_LOOKUP_COUNTY_TN</vt:lpstr>
      <vt:lpstr>RANGE_LOOKUP_COUNTY_TX</vt:lpstr>
      <vt:lpstr>RANGE_LOOKUP_COUNTY_UT</vt:lpstr>
      <vt:lpstr>RANGE_LOOKUP_COUNTY_VA</vt:lpstr>
      <vt:lpstr>RANGE_LOOKUP_COUNTY_VI</vt:lpstr>
      <vt:lpstr>RANGE_LOOKUP_COUNTY_VT</vt:lpstr>
      <vt:lpstr>RANGE_LOOKUP_COUNTY_WA</vt:lpstr>
      <vt:lpstr>RANGE_LOOKUP_COUNTY_WI</vt:lpstr>
      <vt:lpstr>RANGE_LOOKUP_COUNTY_WV</vt:lpstr>
      <vt:lpstr>RANGE_LOOKUP_COUNTY_WY</vt:lpstr>
      <vt:lpstr>RANGE_LOOKUP_LOANPURPOSE</vt:lpstr>
      <vt:lpstr>RANGE_LOOKUP_LOANPURPOSE_BDA</vt:lpstr>
      <vt:lpstr>RANGE_LOOKUP_LOANPURPOSE_EDA</vt:lpstr>
      <vt:lpstr>RANGE_LOOKUP_LOANPURPOSE_HDA</vt:lpstr>
      <vt:lpstr>RANGE_LOOKUP_LOANPURPOSE_IDA</vt:lpstr>
      <vt:lpstr>RANGE_LOOKUP_LOANPURPOSE_TDA</vt:lpstr>
      <vt:lpstr>RANGE_LOOKUP_LOANSEC_TYPE</vt:lpstr>
      <vt:lpstr>RANGE_LOOKUP_LOANSEC_TYPE_HDA</vt:lpstr>
      <vt:lpstr>RANGE_LOOKUP_PROGRAM_CODE</vt:lpstr>
      <vt:lpstr>RANGE_LOOKUP_PROGRAM_DESCRIPTIONS</vt:lpstr>
      <vt:lpstr>RANGE_LOOKUP_PROGRAM_SHORTNAMES</vt:lpstr>
      <vt:lpstr>RANGE_LOOKUP_PROPERTYTYPE</vt:lpstr>
      <vt:lpstr>RANGE_LOOKUP_STATE_ALLSTATES</vt:lpstr>
      <vt:lpstr>RANGE_LOOKUP_YESNO</vt:lpstr>
      <vt:lpstr>RANGE_LOOKUP_YESNONA</vt:lpstr>
      <vt:lpstr>APP_UNIFIED!TARGET_TOP</vt:lpstr>
      <vt:lpstr>CERT_BDA!TARGET_TOP</vt:lpstr>
      <vt:lpstr>CERT_EDA!TARGET_TOP</vt:lpstr>
      <vt:lpstr>CERT_HDA!TARGET_TOP</vt:lpstr>
      <vt:lpstr>CERT_IDA!TARGET_TOP</vt:lpstr>
      <vt:lpstr>CERT_TDA!TARGET_TOP</vt:lpstr>
      <vt:lpstr>TBL_LOOKUP_LOANSEC_TYPE_HDA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 LeSauvage</dc:creator>
  <cp:lastModifiedBy>Lesauvage,Jeffrey</cp:lastModifiedBy>
  <cp:lastPrinted>2020-12-09T21:41:55Z</cp:lastPrinted>
  <dcterms:created xsi:type="dcterms:W3CDTF">2015-06-05T18:17:20Z</dcterms:created>
  <dcterms:modified xsi:type="dcterms:W3CDTF">2026-05-22T16:21:46Z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{425CE45D-ED03-434B-87E1-900825E9E753}</vt:lpwstr>
  </property>
</Properties>
</file>